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185" tabRatio="837" activeTab="0"/>
  </bookViews>
  <sheets>
    <sheet name="ConCBS" sheetId="1" r:id="rId1"/>
    <sheet name="CSCE" sheetId="2" r:id="rId2"/>
    <sheet name="ConCPL" sheetId="3" r:id="rId3"/>
    <sheet name="CCFS" sheetId="4" r:id="rId4"/>
  </sheets>
  <definedNames>
    <definedName name="_xlnm.Print_Area" localSheetId="3">'CCFS'!$A$1:$J$64</definedName>
    <definedName name="_xlnm.Print_Area" localSheetId="2">'ConCPL'!$A$1:$I$54</definedName>
    <definedName name="_xlnm.Print_Area" localSheetId="1">'CSCE'!$A$1:$M$90</definedName>
    <definedName name="Z_A0037B10_1F21_4048_A65B_479EC77F5561_.wvu.PrintArea" localSheetId="3" hidden="1">'CCFS'!$A$1:$J$64</definedName>
    <definedName name="Z_A0037B10_1F21_4048_A65B_479EC77F5561_.wvu.PrintArea" localSheetId="1" hidden="1">'CSCE'!$A$1:$M$90</definedName>
    <definedName name="Z_A0037B10_1F21_4048_A65B_479EC77F5561_.wvu.Rows" localSheetId="3" hidden="1">'CCFS'!$15:$33,'CCFS'!$35:$45,'CCFS'!$47:$50</definedName>
    <definedName name="Z_A0037B10_1F21_4048_A65B_479EC77F5561_.wvu.Rows" localSheetId="2" hidden="1">'ConCPL'!#REF!</definedName>
    <definedName name="Z_A0037B10_1F21_4048_A65B_479EC77F5561_.wvu.Rows" localSheetId="1" hidden="1">'CSCE'!$29:$43,'CSCE'!$45:$65</definedName>
    <definedName name="Z_CF79266E_51AF_44A8_9005_4B5F8577FB45_.wvu.PrintArea" localSheetId="3" hidden="1">'CCFS'!$A$1:$J$64</definedName>
    <definedName name="Z_CF79266E_51AF_44A8_9005_4B5F8577FB45_.wvu.PrintArea" localSheetId="1" hidden="1">'CSCE'!$A$1:$M$90</definedName>
    <definedName name="Z_CF79266E_51AF_44A8_9005_4B5F8577FB45_.wvu.Rows" localSheetId="2" hidden="1">'ConCPL'!#REF!</definedName>
    <definedName name="Z_CF79266E_51AF_44A8_9005_4B5F8577FB45_.wvu.Rows" localSheetId="1" hidden="1">'CSCE'!$29:$43,'CSCE'!$45:$65</definedName>
  </definedNames>
  <calcPr fullCalcOnLoad="1"/>
</workbook>
</file>

<file path=xl/comments4.xml><?xml version="1.0" encoding="utf-8"?>
<comments xmlns="http://schemas.openxmlformats.org/spreadsheetml/2006/main">
  <authors>
    <author>Jenny Ho</author>
  </authors>
  <commentList>
    <comment ref="F59" authorId="0">
      <text>
        <r>
          <rPr>
            <b/>
            <sz val="8"/>
            <rFont val="Tahoma"/>
            <family val="2"/>
          </rPr>
          <t>No July'14 mgmt accounts on hand</t>
        </r>
      </text>
    </comment>
  </commentList>
</comments>
</file>

<file path=xl/sharedStrings.xml><?xml version="1.0" encoding="utf-8"?>
<sst xmlns="http://schemas.openxmlformats.org/spreadsheetml/2006/main" count="233" uniqueCount="154">
  <si>
    <t>RM'000</t>
  </si>
  <si>
    <t xml:space="preserve">Current </t>
  </si>
  <si>
    <t>Total</t>
  </si>
  <si>
    <t>Revenue</t>
  </si>
  <si>
    <t xml:space="preserve">Dividend </t>
  </si>
  <si>
    <t>Profit before tax</t>
  </si>
  <si>
    <t>KELADI MAJU BERHAD</t>
  </si>
  <si>
    <t>CASH FLOW FROM OPERATING ACITIVITIES</t>
  </si>
  <si>
    <t>Amortisation of reserve on consolidation</t>
  </si>
  <si>
    <t>Tax paid</t>
  </si>
  <si>
    <t>CASH FLOW FROM INVESTING ACTIVITIES</t>
  </si>
  <si>
    <t>Interest received</t>
  </si>
  <si>
    <t>Dividend paid to minority shareholders</t>
  </si>
  <si>
    <t>Capital</t>
  </si>
  <si>
    <t>Retained</t>
  </si>
  <si>
    <t>Profit</t>
  </si>
  <si>
    <t>Net profit for the year</t>
  </si>
  <si>
    <t xml:space="preserve">Share </t>
  </si>
  <si>
    <t>9 months quarter ended 31 October 2001</t>
  </si>
  <si>
    <t>At 1 February 2001</t>
  </si>
  <si>
    <t>At 31 October 2001</t>
  </si>
  <si>
    <t>Premium</t>
  </si>
  <si>
    <t>Goodwill on consolidation arising from</t>
  </si>
  <si>
    <t xml:space="preserve">acquisition of additional interest in a </t>
  </si>
  <si>
    <t>subsidiary</t>
  </si>
  <si>
    <t>(Company No:154232-K)</t>
  </si>
  <si>
    <t>(Incorporated in Malaysia under the Companies Act, 1965)</t>
  </si>
  <si>
    <t>(Company No: 154232-K)</t>
  </si>
  <si>
    <t>(Audited)</t>
  </si>
  <si>
    <t>as at</t>
  </si>
  <si>
    <t>(Unaudited)</t>
  </si>
  <si>
    <t>Share</t>
  </si>
  <si>
    <t>Non-Distributable</t>
  </si>
  <si>
    <t>Dividend paid</t>
  </si>
  <si>
    <t>Distributable</t>
  </si>
  <si>
    <t>At 31 January 2002</t>
  </si>
  <si>
    <t xml:space="preserve">acquisition of additional interest in subsidiary </t>
  </si>
  <si>
    <t>Financial Year ended 31 January 2002</t>
  </si>
  <si>
    <t>CONDENSED CONSOLIDATED STATEMENT OF CHANGES IN EQUITY</t>
  </si>
  <si>
    <t>Property, plant and equipment</t>
  </si>
  <si>
    <t>Land held for property development</t>
  </si>
  <si>
    <t>Share capital</t>
  </si>
  <si>
    <t>Additions to land held for property development</t>
  </si>
  <si>
    <t>CASH FLOW FROM FINANCING ACTIVITY</t>
  </si>
  <si>
    <t>Cash and cash equivalents at beginning of year</t>
  </si>
  <si>
    <t>Dividend paid to shareholders of the company</t>
  </si>
  <si>
    <t>Net cash used in financing activity</t>
  </si>
  <si>
    <t>Gain on disposal of property, plant and equipments</t>
  </si>
  <si>
    <t>Proceeds from disposal of property, plant and equipment</t>
  </si>
  <si>
    <t>Interest income</t>
  </si>
  <si>
    <t>TOTAL ASSETS</t>
  </si>
  <si>
    <t>ASSETS</t>
  </si>
  <si>
    <t>EQUITY AND LIABILITIES</t>
  </si>
  <si>
    <t>Share premium</t>
  </si>
  <si>
    <t>Deferred tax liabilities</t>
  </si>
  <si>
    <t>TOTAL EQUITY AND LIABILITIES</t>
  </si>
  <si>
    <t>Equity</t>
  </si>
  <si>
    <t>Cost of sales</t>
  </si>
  <si>
    <t>Gross profit</t>
  </si>
  <si>
    <t>Other operating income</t>
  </si>
  <si>
    <t>Administrative expenses</t>
  </si>
  <si>
    <t>Current tax assets</t>
  </si>
  <si>
    <t>(RM)</t>
  </si>
  <si>
    <t>year to</t>
  </si>
  <si>
    <t>Preceding</t>
  </si>
  <si>
    <t>Individual Quarter</t>
  </si>
  <si>
    <t>Cumulative Quarter</t>
  </si>
  <si>
    <t>Completed development properties</t>
  </si>
  <si>
    <t>Property development costs</t>
  </si>
  <si>
    <t>Completed developed properties</t>
  </si>
  <si>
    <t>Operating profit</t>
  </si>
  <si>
    <t xml:space="preserve">Operating profit before changes in working capital </t>
  </si>
  <si>
    <t>Cash and cash equivalents comprise of :</t>
  </si>
  <si>
    <t>Cash and Bank Balances</t>
  </si>
  <si>
    <t>Net assets per share attributable to equity holders of the parent</t>
  </si>
  <si>
    <t xml:space="preserve">Fixed Deposit Placed with Licensed Banks </t>
  </si>
  <si>
    <t>2nd Quarter</t>
  </si>
  <si>
    <t xml:space="preserve">Compare to </t>
  </si>
  <si>
    <t>2nd quarter</t>
  </si>
  <si>
    <t>preceeding year</t>
  </si>
  <si>
    <t>Increase in revenue due to complete phase 1 &amp; 2, and new launch property.</t>
  </si>
  <si>
    <t>most of the cost has recognised previously for phase 1 &amp; 2 has higher budgeted cost, and material price has drop</t>
  </si>
  <si>
    <t xml:space="preserve"> - Basic (sen)</t>
  </si>
  <si>
    <t>- Diluted (sen)</t>
  </si>
  <si>
    <t>CONDENSED CONSOLIDATED STATEMENT OF COMPREHENSIVE INCOME</t>
  </si>
  <si>
    <t>CONDENSED CONSOLIDATED STATEMENT OF CASH FLOWS</t>
  </si>
  <si>
    <t>Changes in working capital</t>
  </si>
  <si>
    <t>Non-controlling interests</t>
  </si>
  <si>
    <t>Non-Controlling</t>
  </si>
  <si>
    <t>Interests</t>
  </si>
  <si>
    <t>(The Condensed Consolidated Statement of Financial Position should be read in conjuction with the Audited Financial</t>
  </si>
  <si>
    <t>Adjustments for :</t>
  </si>
  <si>
    <t>Retained earnings</t>
  </si>
  <si>
    <t>Earnings per share attributable to owners of the Company:</t>
  </si>
  <si>
    <t>Owners of the Company</t>
  </si>
  <si>
    <t>Attributable to owners of the Company</t>
  </si>
  <si>
    <t>Earnings</t>
  </si>
  <si>
    <t>Other investments</t>
  </si>
  <si>
    <t>Trade and other payables</t>
  </si>
  <si>
    <t>attributable to:</t>
  </si>
  <si>
    <t xml:space="preserve"> </t>
  </si>
  <si>
    <t>Total comprehensive income for the period</t>
  </si>
  <si>
    <t>At 1 February 2013</t>
  </si>
  <si>
    <t>Profit and total comprehensive income for the period</t>
  </si>
  <si>
    <t>Additions to available-for-sale investments</t>
  </si>
  <si>
    <t>Additions to investment in associates</t>
  </si>
  <si>
    <t xml:space="preserve">Additions to property, plant and equipment </t>
  </si>
  <si>
    <t>Decrease in pledged deposist placed with a licensed bank</t>
  </si>
  <si>
    <t>Cash and cash equivalents at end of the period</t>
  </si>
  <si>
    <t>Trade and other receivables</t>
  </si>
  <si>
    <t>Current tax payables</t>
  </si>
  <si>
    <t>At 1 February 2014</t>
  </si>
  <si>
    <t>Statements for year ended 31 January 2014 and the accompanying notes attached to the interim financial statements)</t>
  </si>
  <si>
    <t>Non-Current Assets</t>
  </si>
  <si>
    <t>Investment property</t>
  </si>
  <si>
    <t>Investment in an associate</t>
  </si>
  <si>
    <t>Current Assets</t>
  </si>
  <si>
    <t>Equity attributable to Owners of the Company</t>
  </si>
  <si>
    <t>Non-Controlling Interests</t>
  </si>
  <si>
    <t>Total Equity</t>
  </si>
  <si>
    <t>Non-Current Liabilities</t>
  </si>
  <si>
    <t>Current Liabilities</t>
  </si>
  <si>
    <t>Total Liabilities</t>
  </si>
  <si>
    <t>Share of loss after tax of an equity accounted associate</t>
  </si>
  <si>
    <t>Tax expense</t>
  </si>
  <si>
    <t>Current Year</t>
  </si>
  <si>
    <t>Preceding Year</t>
  </si>
  <si>
    <t xml:space="preserve">Quarter </t>
  </si>
  <si>
    <t xml:space="preserve">Corresponding </t>
  </si>
  <si>
    <t>To Date</t>
  </si>
  <si>
    <t>Corresponding</t>
  </si>
  <si>
    <t>Period</t>
  </si>
  <si>
    <t>Net cash (used in)/generated from investing activities</t>
  </si>
  <si>
    <t>Net cash (used in)/generated from operating activities</t>
  </si>
  <si>
    <t>Cash (used in) /generated from operating activities</t>
  </si>
  <si>
    <t>Net (decrease) / increase in cash and cash equivalents</t>
  </si>
  <si>
    <t>CONDENSED CONSOLIDATED STATEMENT OF FINANCIAL POSITION AS AT 31 JANUARY 2015</t>
  </si>
  <si>
    <t>Deferred tax asset</t>
  </si>
  <si>
    <t>For The Financial Year Ended 31 January 2015</t>
  </si>
  <si>
    <t>At 31 January 2015</t>
  </si>
  <si>
    <t>12 Months Ended 31 January 2015</t>
  </si>
  <si>
    <t>For The Financial Year Ended 31 January 2014</t>
  </si>
  <si>
    <t>12 Months Ended 31 January 2014</t>
  </si>
  <si>
    <t>At 31 January 2014</t>
  </si>
  <si>
    <t>For The Financial Period Ended 31 January 2015</t>
  </si>
  <si>
    <t>Depreciation of plant and equipment</t>
  </si>
  <si>
    <t>Depreciation of investment property</t>
  </si>
  <si>
    <t>Fair value gain on short term funds</t>
  </si>
  <si>
    <t>Short term investment</t>
  </si>
  <si>
    <t>Placement of short term investment</t>
  </si>
  <si>
    <t>Fixed deposits placed with licensed banks</t>
  </si>
  <si>
    <t>Cash and bank balances</t>
  </si>
  <si>
    <t>Deposits paid for land acquisition</t>
  </si>
  <si>
    <t>Other long term receivables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</si>
</sst>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_(* #,##0.0_);_(* \(#,##0.0\);_(* &quot;-&quot;??_);_(@_)"/>
    <numFmt numFmtId="172" formatCode="_-* #,##0.00_-;\-* #,##0.00_-;_-* &quot;-&quot;??_-;_-@_-"/>
    <numFmt numFmtId="173" formatCode="_-* #,##0_-;\-* #,##0_-;_-* &quot;-&quot;??_-;_-@_-"/>
    <numFmt numFmtId="174" formatCode="_(* #,##0.000_);_(* \(#,##0.000\);_(* &quot;-&quot;??_);_(@_)"/>
    <numFmt numFmtId="175" formatCode="_(* #,##0.0000_);_(* \(#,##0.0000\);_(* &quot;-&quot;??_);_(@_)"/>
  </numFmts>
  <fonts count="44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sz val="12"/>
      <name val="新細明體"/>
      <family val="1"/>
    </font>
    <font>
      <b/>
      <u val="single"/>
      <sz val="11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double"/>
    </border>
    <border>
      <left/>
      <right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170" fontId="0" fillId="0" borderId="0" xfId="42" applyNumberFormat="1" applyFont="1" applyAlignment="1">
      <alignment/>
    </xf>
    <xf numFmtId="170" fontId="0" fillId="0" borderId="10" xfId="42" applyNumberFormat="1" applyFont="1" applyBorder="1" applyAlignment="1">
      <alignment/>
    </xf>
    <xf numFmtId="170" fontId="0" fillId="0" borderId="0" xfId="42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70" fontId="2" fillId="0" borderId="11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70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170" fontId="0" fillId="0" borderId="0" xfId="42" applyNumberFormat="1" applyFont="1" applyFill="1" applyBorder="1" applyAlignment="1">
      <alignment/>
    </xf>
    <xf numFmtId="43" fontId="0" fillId="0" borderId="0" xfId="42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170" fontId="2" fillId="0" borderId="0" xfId="42" applyNumberFormat="1" applyFont="1" applyFill="1" applyBorder="1" applyAlignment="1">
      <alignment/>
    </xf>
    <xf numFmtId="15" fontId="2" fillId="0" borderId="0" xfId="0" applyNumberFormat="1" applyFont="1" applyBorder="1" applyAlignment="1">
      <alignment horizontal="center"/>
    </xf>
    <xf numFmtId="15" fontId="2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0" xfId="0" applyFont="1" applyFill="1" applyBorder="1" applyAlignment="1">
      <alignment/>
    </xf>
    <xf numFmtId="170" fontId="2" fillId="0" borderId="0" xfId="0" applyNumberFormat="1" applyFont="1" applyFill="1" applyBorder="1" applyAlignment="1">
      <alignment/>
    </xf>
    <xf numFmtId="170" fontId="2" fillId="33" borderId="0" xfId="42" applyNumberFormat="1" applyFont="1" applyFill="1" applyBorder="1" applyAlignment="1">
      <alignment/>
    </xf>
    <xf numFmtId="170" fontId="2" fillId="0" borderId="11" xfId="42" applyNumberFormat="1" applyFont="1" applyFill="1" applyBorder="1" applyAlignment="1">
      <alignment/>
    </xf>
    <xf numFmtId="170" fontId="2" fillId="0" borderId="11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70" fontId="0" fillId="33" borderId="0" xfId="42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0" fontId="2" fillId="0" borderId="12" xfId="42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170" fontId="0" fillId="0" borderId="0" xfId="0" applyNumberFormat="1" applyAlignment="1">
      <alignment/>
    </xf>
    <xf numFmtId="0" fontId="0" fillId="0" borderId="0" xfId="0" applyFont="1" applyBorder="1" applyAlignment="1">
      <alignment/>
    </xf>
    <xf numFmtId="170" fontId="2" fillId="0" borderId="14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42" applyNumberFormat="1" applyFont="1" applyFill="1" applyBorder="1" applyAlignment="1">
      <alignment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/>
    </xf>
    <xf numFmtId="170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170" fontId="2" fillId="0" borderId="0" xfId="42" applyNumberFormat="1" applyFont="1" applyAlignment="1">
      <alignment horizontal="center"/>
    </xf>
    <xf numFmtId="170" fontId="0" fillId="0" borderId="0" xfId="0" applyNumberFormat="1" applyBorder="1" applyAlignment="1">
      <alignment/>
    </xf>
    <xf numFmtId="170" fontId="2" fillId="0" borderId="0" xfId="42" applyNumberFormat="1" applyFont="1" applyBorder="1" applyAlignment="1">
      <alignment/>
    </xf>
    <xf numFmtId="170" fontId="2" fillId="0" borderId="15" xfId="42" applyNumberFormat="1" applyFont="1" applyBorder="1" applyAlignment="1">
      <alignment/>
    </xf>
    <xf numFmtId="0" fontId="0" fillId="0" borderId="0" xfId="63" applyFont="1" applyFill="1">
      <alignment/>
      <protection/>
    </xf>
    <xf numFmtId="0" fontId="2" fillId="0" borderId="0" xfId="64" applyFont="1" applyFill="1" applyAlignment="1">
      <alignment horizontal="center" vertical="justify" wrapText="1"/>
      <protection/>
    </xf>
    <xf numFmtId="173" fontId="2" fillId="0" borderId="0" xfId="44" applyNumberFormat="1" applyFont="1" applyFill="1" applyAlignment="1">
      <alignment horizontal="center"/>
    </xf>
    <xf numFmtId="0" fontId="2" fillId="0" borderId="0" xfId="56" applyFont="1" applyFill="1">
      <alignment/>
      <protection/>
    </xf>
    <xf numFmtId="0" fontId="0" fillId="0" borderId="0" xfId="0" applyFont="1" applyBorder="1" applyAlignment="1">
      <alignment/>
    </xf>
    <xf numFmtId="170" fontId="0" fillId="0" borderId="0" xfId="42" applyNumberFormat="1" applyFont="1" applyFill="1" applyAlignment="1">
      <alignment/>
    </xf>
    <xf numFmtId="0" fontId="6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170" fontId="0" fillId="0" borderId="0" xfId="42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170" fontId="0" fillId="0" borderId="16" xfId="42" applyNumberFormat="1" applyFont="1" applyBorder="1" applyAlignment="1">
      <alignment/>
    </xf>
    <xf numFmtId="170" fontId="0" fillId="0" borderId="0" xfId="42" applyNumberFormat="1" applyFont="1" applyBorder="1" applyAlignment="1">
      <alignment/>
    </xf>
    <xf numFmtId="170" fontId="0" fillId="0" borderId="16" xfId="42" applyNumberFormat="1" applyFont="1" applyFill="1" applyBorder="1" applyAlignment="1">
      <alignment/>
    </xf>
    <xf numFmtId="170" fontId="0" fillId="0" borderId="17" xfId="42" applyNumberFormat="1" applyFont="1" applyBorder="1" applyAlignment="1">
      <alignment/>
    </xf>
    <xf numFmtId="170" fontId="0" fillId="0" borderId="17" xfId="42" applyNumberFormat="1" applyFont="1" applyFill="1" applyBorder="1" applyAlignment="1">
      <alignment/>
    </xf>
    <xf numFmtId="170" fontId="0" fillId="0" borderId="18" xfId="42" applyNumberFormat="1" applyFont="1" applyBorder="1" applyAlignment="1">
      <alignment/>
    </xf>
    <xf numFmtId="170" fontId="0" fillId="0" borderId="18" xfId="42" applyNumberFormat="1" applyFont="1" applyFill="1" applyBorder="1" applyAlignment="1">
      <alignment/>
    </xf>
    <xf numFmtId="170" fontId="0" fillId="0" borderId="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70" fontId="0" fillId="0" borderId="19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 quotePrefix="1">
      <alignment/>
    </xf>
    <xf numFmtId="170" fontId="0" fillId="0" borderId="10" xfId="42" applyNumberFormat="1" applyFont="1" applyBorder="1" applyAlignment="1">
      <alignment/>
    </xf>
    <xf numFmtId="170" fontId="0" fillId="0" borderId="10" xfId="42" applyNumberFormat="1" applyFont="1" applyFill="1" applyBorder="1" applyAlignment="1">
      <alignment/>
    </xf>
    <xf numFmtId="43" fontId="0" fillId="0" borderId="14" xfId="42" applyFont="1" applyFill="1" applyBorder="1" applyAlignment="1">
      <alignment/>
    </xf>
    <xf numFmtId="43" fontId="0" fillId="0" borderId="14" xfId="42" applyFont="1" applyFill="1" applyBorder="1" applyAlignment="1">
      <alignment horizontal="right"/>
    </xf>
    <xf numFmtId="170" fontId="0" fillId="0" borderId="0" xfId="42" applyNumberFormat="1" applyFont="1" applyFill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170" fontId="0" fillId="0" borderId="13" xfId="42" applyNumberFormat="1" applyFont="1" applyFill="1" applyBorder="1" applyAlignment="1">
      <alignment/>
    </xf>
    <xf numFmtId="0" fontId="0" fillId="0" borderId="26" xfId="0" applyFont="1" applyBorder="1" applyAlignment="1">
      <alignment/>
    </xf>
    <xf numFmtId="0" fontId="2" fillId="0" borderId="0" xfId="0" applyFont="1" applyAlignment="1" quotePrefix="1">
      <alignment/>
    </xf>
    <xf numFmtId="0" fontId="8" fillId="0" borderId="15" xfId="0" applyFont="1" applyBorder="1" applyAlignment="1">
      <alignment horizontal="center"/>
    </xf>
    <xf numFmtId="43" fontId="0" fillId="0" borderId="14" xfId="42" applyFont="1" applyFill="1" applyBorder="1" applyAlignment="1">
      <alignment horizontal="right"/>
    </xf>
    <xf numFmtId="170" fontId="0" fillId="0" borderId="0" xfId="0" applyNumberFormat="1" applyFont="1" applyFill="1" applyBorder="1" applyAlignment="1">
      <alignment/>
    </xf>
    <xf numFmtId="170" fontId="0" fillId="0" borderId="0" xfId="42" applyNumberFormat="1" applyFont="1" applyFill="1" applyBorder="1" applyAlignment="1">
      <alignment/>
    </xf>
    <xf numFmtId="170" fontId="0" fillId="0" borderId="0" xfId="42" applyNumberFormat="1" applyFont="1" applyFill="1" applyBorder="1" applyAlignment="1">
      <alignment/>
    </xf>
    <xf numFmtId="43" fontId="0" fillId="0" borderId="0" xfId="42" applyFont="1" applyFill="1" applyBorder="1" applyAlignment="1">
      <alignment/>
    </xf>
    <xf numFmtId="170" fontId="0" fillId="0" borderId="0" xfId="42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5" fontId="2" fillId="0" borderId="0" xfId="0" applyNumberFormat="1" applyFont="1" applyFill="1" applyBorder="1" applyAlignment="1">
      <alignment horizontal="center"/>
    </xf>
    <xf numFmtId="170" fontId="2" fillId="0" borderId="14" xfId="0" applyNumberFormat="1" applyFont="1" applyFill="1" applyBorder="1" applyAlignment="1">
      <alignment/>
    </xf>
    <xf numFmtId="43" fontId="0" fillId="0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quotePrefix="1">
      <alignment/>
    </xf>
    <xf numFmtId="16" fontId="0" fillId="0" borderId="0" xfId="0" applyNumberFormat="1" applyFont="1" applyFill="1" applyBorder="1" applyAlignment="1" quotePrefix="1">
      <alignment/>
    </xf>
    <xf numFmtId="15" fontId="2" fillId="0" borderId="10" xfId="0" applyNumberFormat="1" applyFont="1" applyFill="1" applyBorder="1" applyAlignment="1">
      <alignment horizontal="center"/>
    </xf>
    <xf numFmtId="170" fontId="0" fillId="0" borderId="10" xfId="42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0" fontId="0" fillId="0" borderId="19" xfId="42" applyNumberFormat="1" applyFont="1" applyBorder="1" applyAlignment="1">
      <alignment/>
    </xf>
    <xf numFmtId="0" fontId="0" fillId="0" borderId="15" xfId="0" applyFont="1" applyBorder="1" applyAlignment="1">
      <alignment/>
    </xf>
    <xf numFmtId="43" fontId="0" fillId="0" borderId="0" xfId="42" applyFont="1" applyFill="1" applyBorder="1" applyAlignment="1">
      <alignment/>
    </xf>
    <xf numFmtId="0" fontId="3" fillId="0" borderId="0" xfId="0" applyFont="1" applyBorder="1" applyAlignment="1">
      <alignment horizontal="center"/>
    </xf>
    <xf numFmtId="170" fontId="0" fillId="0" borderId="17" xfId="42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4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一般_3rdQTERLYREPORT" xfId="63"/>
    <cellStyle name="一般_MAcurrentmthYR200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19050</xdr:rowOff>
    </xdr:from>
    <xdr:to>
      <xdr:col>1</xdr:col>
      <xdr:colOff>800100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847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0</xdr:rowOff>
    </xdr:from>
    <xdr:to>
      <xdr:col>1</xdr:col>
      <xdr:colOff>790575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838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838200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2</xdr:col>
      <xdr:colOff>781050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838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view="pageBreakPreview" zoomScaleSheetLayoutView="100" zoomScalePageLayoutView="0" workbookViewId="0" topLeftCell="A50">
      <selection activeCell="C29" sqref="C29"/>
    </sheetView>
  </sheetViews>
  <sheetFormatPr defaultColWidth="9.00390625" defaultRowHeight="15.75"/>
  <cols>
    <col min="1" max="1" width="4.25390625" style="42" customWidth="1"/>
    <col min="2" max="2" width="11.125" style="42" customWidth="1"/>
    <col min="3" max="3" width="37.00390625" style="42" customWidth="1"/>
    <col min="4" max="4" width="2.375" style="42" customWidth="1"/>
    <col min="5" max="5" width="12.00390625" style="109" customWidth="1"/>
    <col min="6" max="7" width="3.00390625" style="42" customWidth="1"/>
    <col min="8" max="8" width="12.125" style="42" customWidth="1"/>
    <col min="9" max="9" width="2.875" style="42" customWidth="1"/>
    <col min="10" max="16384" width="9.00390625" style="42" customWidth="1"/>
  </cols>
  <sheetData>
    <row r="1" spans="2:8" ht="18.75">
      <c r="B1" s="34"/>
      <c r="C1" s="34" t="s">
        <v>6</v>
      </c>
      <c r="D1" s="34"/>
      <c r="E1" s="101"/>
      <c r="F1" s="34"/>
      <c r="G1" s="34"/>
      <c r="H1" s="34"/>
    </row>
    <row r="2" spans="2:8" ht="15.75">
      <c r="B2" s="33"/>
      <c r="C2" s="33" t="s">
        <v>27</v>
      </c>
      <c r="D2" s="33"/>
      <c r="E2" s="102"/>
      <c r="F2" s="33"/>
      <c r="G2" s="33"/>
      <c r="H2" s="33"/>
    </row>
    <row r="3" spans="2:8" ht="15.75">
      <c r="B3" s="33"/>
      <c r="C3" s="33" t="s">
        <v>26</v>
      </c>
      <c r="D3" s="33"/>
      <c r="E3" s="102"/>
      <c r="F3" s="33"/>
      <c r="G3" s="33"/>
      <c r="H3" s="33"/>
    </row>
    <row r="4" spans="1:8" ht="16.5" thickBot="1">
      <c r="A4" s="35"/>
      <c r="B4" s="35"/>
      <c r="C4" s="35"/>
      <c r="D4" s="35"/>
      <c r="E4" s="56"/>
      <c r="F4" s="35"/>
      <c r="G4" s="35"/>
      <c r="H4" s="35"/>
    </row>
    <row r="5" spans="1:8" ht="15.75">
      <c r="A5" s="21"/>
      <c r="B5" s="21"/>
      <c r="C5" s="21"/>
      <c r="D5" s="21"/>
      <c r="E5" s="103"/>
      <c r="F5" s="21"/>
      <c r="G5" s="21"/>
      <c r="H5" s="21"/>
    </row>
    <row r="6" spans="1:8" ht="15.75">
      <c r="A6" s="64"/>
      <c r="B6" s="64"/>
      <c r="C6" s="64"/>
      <c r="D6" s="64"/>
      <c r="E6" s="104"/>
      <c r="F6" s="64"/>
      <c r="G6" s="64"/>
      <c r="H6" s="64"/>
    </row>
    <row r="7" spans="1:8" ht="15.75">
      <c r="A7" s="1" t="s">
        <v>136</v>
      </c>
      <c r="B7" s="59"/>
      <c r="C7" s="59"/>
      <c r="D7" s="59"/>
      <c r="E7" s="75"/>
      <c r="F7" s="59"/>
      <c r="G7" s="59"/>
      <c r="H7" s="59"/>
    </row>
    <row r="8" spans="1:9" ht="15.75">
      <c r="A8" s="13"/>
      <c r="B8" s="54"/>
      <c r="C8" s="54"/>
      <c r="D8" s="54"/>
      <c r="E8" s="58"/>
      <c r="F8" s="54"/>
      <c r="G8" s="54"/>
      <c r="H8" s="54"/>
      <c r="I8" s="38"/>
    </row>
    <row r="9" spans="1:9" ht="15.75">
      <c r="A9" s="54"/>
      <c r="B9" s="54"/>
      <c r="C9" s="54"/>
      <c r="D9" s="54"/>
      <c r="E9" s="105" t="s">
        <v>30</v>
      </c>
      <c r="F9" s="9"/>
      <c r="G9" s="9"/>
      <c r="H9" s="9" t="s">
        <v>28</v>
      </c>
      <c r="I9" s="38"/>
    </row>
    <row r="10" spans="1:9" ht="15.75">
      <c r="A10" s="54"/>
      <c r="B10" s="54"/>
      <c r="C10" s="54"/>
      <c r="D10" s="54"/>
      <c r="E10" s="105" t="s">
        <v>29</v>
      </c>
      <c r="F10" s="9"/>
      <c r="G10" s="9"/>
      <c r="H10" s="9" t="s">
        <v>29</v>
      </c>
      <c r="I10" s="38"/>
    </row>
    <row r="11" spans="1:9" ht="15.75">
      <c r="A11" s="54"/>
      <c r="B11" s="54"/>
      <c r="C11" s="54"/>
      <c r="D11" s="54"/>
      <c r="E11" s="106">
        <v>42035</v>
      </c>
      <c r="F11" s="9"/>
      <c r="G11" s="9"/>
      <c r="H11" s="19">
        <v>41670</v>
      </c>
      <c r="I11" s="38"/>
    </row>
    <row r="12" spans="1:9" ht="15.75">
      <c r="A12" s="54"/>
      <c r="B12" s="54"/>
      <c r="C12" s="54"/>
      <c r="D12" s="54"/>
      <c r="E12" s="57" t="s">
        <v>0</v>
      </c>
      <c r="F12" s="9"/>
      <c r="G12" s="9"/>
      <c r="H12" s="22" t="s">
        <v>0</v>
      </c>
      <c r="I12" s="38"/>
    </row>
    <row r="13" spans="1:9" ht="15.75">
      <c r="A13" s="54"/>
      <c r="B13" s="54"/>
      <c r="C13" s="54"/>
      <c r="D13" s="54"/>
      <c r="E13" s="58"/>
      <c r="F13" s="54"/>
      <c r="G13" s="54"/>
      <c r="H13" s="54"/>
      <c r="I13" s="38"/>
    </row>
    <row r="14" spans="1:9" ht="15.75">
      <c r="A14" s="13" t="s">
        <v>51</v>
      </c>
      <c r="B14" s="54"/>
      <c r="C14" s="54"/>
      <c r="D14" s="54"/>
      <c r="E14" s="58"/>
      <c r="F14" s="54"/>
      <c r="G14" s="54"/>
      <c r="H14" s="54"/>
      <c r="I14" s="38"/>
    </row>
    <row r="15" spans="1:9" ht="15.75">
      <c r="A15" s="13" t="s">
        <v>113</v>
      </c>
      <c r="B15" s="54"/>
      <c r="C15" s="54"/>
      <c r="D15" s="54"/>
      <c r="E15" s="58"/>
      <c r="F15" s="54"/>
      <c r="G15" s="54"/>
      <c r="H15" s="54"/>
      <c r="I15" s="38"/>
    </row>
    <row r="16" spans="1:10" ht="15.75">
      <c r="A16" s="59"/>
      <c r="B16" s="59" t="s">
        <v>39</v>
      </c>
      <c r="C16" s="59"/>
      <c r="D16" s="54"/>
      <c r="E16" s="67">
        <v>22934</v>
      </c>
      <c r="F16" s="66"/>
      <c r="G16" s="66"/>
      <c r="H16" s="67">
        <v>20120</v>
      </c>
      <c r="I16" s="38"/>
      <c r="J16" s="43"/>
    </row>
    <row r="17" spans="1:10" ht="15.75">
      <c r="A17" s="59"/>
      <c r="B17" s="59" t="s">
        <v>114</v>
      </c>
      <c r="C17" s="59"/>
      <c r="D17" s="54"/>
      <c r="E17" s="69">
        <v>3767</v>
      </c>
      <c r="F17" s="66"/>
      <c r="G17" s="66"/>
      <c r="H17" s="69">
        <v>3852</v>
      </c>
      <c r="I17" s="38"/>
      <c r="J17" s="43"/>
    </row>
    <row r="18" spans="1:10" ht="15.75">
      <c r="A18" s="59"/>
      <c r="B18" s="59" t="s">
        <v>115</v>
      </c>
      <c r="C18" s="59"/>
      <c r="D18" s="54"/>
      <c r="E18" s="69">
        <v>3412</v>
      </c>
      <c r="F18" s="66"/>
      <c r="G18" s="66"/>
      <c r="H18" s="69">
        <v>3486</v>
      </c>
      <c r="I18" s="38"/>
      <c r="J18" s="43"/>
    </row>
    <row r="19" spans="1:10" ht="15.75">
      <c r="A19" s="59"/>
      <c r="B19" s="59" t="s">
        <v>97</v>
      </c>
      <c r="C19" s="59"/>
      <c r="D19" s="54"/>
      <c r="E19" s="69">
        <v>11086</v>
      </c>
      <c r="F19" s="66"/>
      <c r="G19" s="66"/>
      <c r="H19" s="69">
        <v>11086</v>
      </c>
      <c r="I19" s="38"/>
      <c r="J19" s="43"/>
    </row>
    <row r="20" spans="1:10" ht="15.75">
      <c r="A20" s="59"/>
      <c r="B20" s="59" t="s">
        <v>40</v>
      </c>
      <c r="C20" s="59"/>
      <c r="D20" s="54"/>
      <c r="E20" s="69">
        <v>46369</v>
      </c>
      <c r="F20" s="66"/>
      <c r="G20" s="66"/>
      <c r="H20" s="69">
        <v>46310</v>
      </c>
      <c r="I20" s="38"/>
      <c r="J20" s="43"/>
    </row>
    <row r="21" spans="1:10" ht="15.75">
      <c r="A21" s="59"/>
      <c r="B21" s="75" t="s">
        <v>153</v>
      </c>
      <c r="C21" s="75"/>
      <c r="D21" s="58"/>
      <c r="E21" s="69">
        <v>19792</v>
      </c>
      <c r="F21" s="62"/>
      <c r="G21" s="62"/>
      <c r="H21" s="69">
        <v>0</v>
      </c>
      <c r="I21" s="38"/>
      <c r="J21" s="43"/>
    </row>
    <row r="22" spans="1:10" ht="15.75">
      <c r="A22" s="59"/>
      <c r="B22" s="59" t="s">
        <v>137</v>
      </c>
      <c r="C22" s="59"/>
      <c r="D22" s="54"/>
      <c r="E22" s="71">
        <v>1162</v>
      </c>
      <c r="F22" s="66"/>
      <c r="G22" s="66"/>
      <c r="H22" s="71">
        <v>0</v>
      </c>
      <c r="I22" s="38"/>
      <c r="J22" s="43"/>
    </row>
    <row r="23" spans="1:10" ht="15.75">
      <c r="A23" s="59"/>
      <c r="B23" s="59"/>
      <c r="C23" s="59"/>
      <c r="D23" s="54"/>
      <c r="E23" s="96">
        <f>SUM(E16:E22)</f>
        <v>108522</v>
      </c>
      <c r="F23" s="54"/>
      <c r="G23" s="54"/>
      <c r="H23" s="72">
        <f>SUM(H16:H22)</f>
        <v>84854</v>
      </c>
      <c r="I23" s="38"/>
      <c r="J23" s="43"/>
    </row>
    <row r="24" spans="1:10" ht="15.75">
      <c r="A24" s="1" t="s">
        <v>116</v>
      </c>
      <c r="B24" s="59"/>
      <c r="C24" s="59"/>
      <c r="D24" s="54"/>
      <c r="E24" s="58"/>
      <c r="F24" s="54"/>
      <c r="G24" s="54"/>
      <c r="H24" s="58"/>
      <c r="I24" s="38"/>
      <c r="J24" s="43"/>
    </row>
    <row r="25" spans="1:10" ht="15.75">
      <c r="A25" s="59"/>
      <c r="B25" s="59" t="s">
        <v>68</v>
      </c>
      <c r="C25" s="59"/>
      <c r="D25" s="54"/>
      <c r="E25" s="67">
        <v>20592</v>
      </c>
      <c r="F25" s="66"/>
      <c r="G25" s="66"/>
      <c r="H25" s="67">
        <v>22215</v>
      </c>
      <c r="I25" s="38"/>
      <c r="J25" s="43"/>
    </row>
    <row r="26" spans="1:11" ht="15.75">
      <c r="A26" s="59"/>
      <c r="B26" s="59" t="s">
        <v>67</v>
      </c>
      <c r="C26" s="59"/>
      <c r="D26" s="54"/>
      <c r="E26" s="69">
        <v>10522</v>
      </c>
      <c r="F26" s="66"/>
      <c r="G26" s="66"/>
      <c r="H26" s="69">
        <v>11077</v>
      </c>
      <c r="I26" s="38"/>
      <c r="J26" s="43"/>
      <c r="K26" s="43"/>
    </row>
    <row r="27" spans="1:11" ht="15.75">
      <c r="A27" s="59"/>
      <c r="B27" s="75" t="s">
        <v>109</v>
      </c>
      <c r="C27" s="75"/>
      <c r="D27" s="58"/>
      <c r="E27" s="69">
        <v>17509</v>
      </c>
      <c r="F27" s="62"/>
      <c r="G27" s="62"/>
      <c r="H27" s="69">
        <v>14352</v>
      </c>
      <c r="I27" s="38"/>
      <c r="J27" s="43"/>
      <c r="K27" s="43"/>
    </row>
    <row r="28" spans="1:11" ht="15.75">
      <c r="A28" s="59"/>
      <c r="B28" s="59" t="s">
        <v>61</v>
      </c>
      <c r="C28" s="59"/>
      <c r="D28" s="54"/>
      <c r="E28" s="69">
        <v>1373</v>
      </c>
      <c r="F28" s="66"/>
      <c r="G28" s="66"/>
      <c r="H28" s="69">
        <v>80</v>
      </c>
      <c r="I28" s="38"/>
      <c r="J28" s="43"/>
      <c r="K28" s="43"/>
    </row>
    <row r="29" spans="1:11" ht="15.75">
      <c r="A29" s="59"/>
      <c r="B29" s="59" t="s">
        <v>148</v>
      </c>
      <c r="C29" s="59"/>
      <c r="D29" s="54"/>
      <c r="E29" s="69">
        <v>14064</v>
      </c>
      <c r="F29" s="66"/>
      <c r="G29" s="66"/>
      <c r="H29" s="121">
        <v>0</v>
      </c>
      <c r="I29" s="38"/>
      <c r="J29" s="43"/>
      <c r="K29" s="43"/>
    </row>
    <row r="30" spans="1:11" ht="15.75">
      <c r="A30" s="59"/>
      <c r="B30" s="59" t="s">
        <v>150</v>
      </c>
      <c r="C30" s="59"/>
      <c r="D30" s="54"/>
      <c r="E30" s="69">
        <v>98819</v>
      </c>
      <c r="F30" s="66"/>
      <c r="G30" s="66"/>
      <c r="H30" s="69">
        <v>132643</v>
      </c>
      <c r="I30" s="38"/>
      <c r="J30" s="43"/>
      <c r="K30" s="43"/>
    </row>
    <row r="31" spans="1:10" ht="15.75">
      <c r="A31" s="59"/>
      <c r="B31" s="59" t="s">
        <v>151</v>
      </c>
      <c r="C31" s="59"/>
      <c r="D31" s="54"/>
      <c r="E31" s="71">
        <v>20727</v>
      </c>
      <c r="F31" s="66"/>
      <c r="G31" s="66"/>
      <c r="H31" s="71">
        <v>15048</v>
      </c>
      <c r="I31" s="38"/>
      <c r="J31" s="43"/>
    </row>
    <row r="32" spans="1:10" ht="15.75">
      <c r="A32" s="59"/>
      <c r="B32" s="59"/>
      <c r="C32" s="59"/>
      <c r="D32" s="54"/>
      <c r="E32" s="62">
        <f>SUM(E25:E31)</f>
        <v>183606</v>
      </c>
      <c r="F32" s="66"/>
      <c r="G32" s="66"/>
      <c r="H32" s="66">
        <f>SUM(H25:H31)</f>
        <v>195415</v>
      </c>
      <c r="I32" s="38"/>
      <c r="J32" s="43"/>
    </row>
    <row r="33" spans="1:10" ht="15.75">
      <c r="A33" s="59"/>
      <c r="B33" s="59"/>
      <c r="C33" s="54"/>
      <c r="D33" s="54"/>
      <c r="E33" s="73"/>
      <c r="F33" s="54"/>
      <c r="G33" s="54"/>
      <c r="H33" s="73"/>
      <c r="I33" s="38"/>
      <c r="J33" s="43"/>
    </row>
    <row r="34" spans="1:10" ht="16.5" thickBot="1">
      <c r="A34" s="13" t="s">
        <v>50</v>
      </c>
      <c r="B34" s="59"/>
      <c r="C34" s="54"/>
      <c r="D34" s="54"/>
      <c r="E34" s="107">
        <f>+E23+E32</f>
        <v>292128</v>
      </c>
      <c r="F34" s="54"/>
      <c r="G34" s="54"/>
      <c r="H34" s="39">
        <f>H23+H32</f>
        <v>280269</v>
      </c>
      <c r="I34" s="38"/>
      <c r="J34" s="43"/>
    </row>
    <row r="35" spans="1:10" ht="16.5" thickTop="1">
      <c r="A35" s="59"/>
      <c r="B35" s="54"/>
      <c r="C35" s="54"/>
      <c r="D35" s="54"/>
      <c r="E35" s="58"/>
      <c r="F35" s="54"/>
      <c r="G35" s="54"/>
      <c r="H35" s="58"/>
      <c r="I35" s="38"/>
      <c r="J35" s="43"/>
    </row>
    <row r="36" spans="1:10" ht="15.75">
      <c r="A36" s="1" t="s">
        <v>52</v>
      </c>
      <c r="B36" s="54"/>
      <c r="C36" s="54"/>
      <c r="D36" s="54"/>
      <c r="E36" s="58"/>
      <c r="F36" s="54"/>
      <c r="G36" s="54"/>
      <c r="H36" s="58"/>
      <c r="I36" s="38"/>
      <c r="J36" s="43"/>
    </row>
    <row r="37" spans="1:10" ht="15.75">
      <c r="A37" s="1" t="s">
        <v>117</v>
      </c>
      <c r="B37" s="59"/>
      <c r="C37" s="54"/>
      <c r="D37" s="54"/>
      <c r="E37" s="58"/>
      <c r="F37" s="54"/>
      <c r="G37" s="54"/>
      <c r="H37" s="58"/>
      <c r="I37" s="38"/>
      <c r="J37" s="43"/>
    </row>
    <row r="38" spans="1:10" ht="15.75">
      <c r="A38" s="59"/>
      <c r="B38" s="59" t="s">
        <v>41</v>
      </c>
      <c r="C38" s="54"/>
      <c r="D38" s="54"/>
      <c r="E38" s="67">
        <v>75831</v>
      </c>
      <c r="F38" s="54"/>
      <c r="G38" s="54"/>
      <c r="H38" s="67">
        <v>75831</v>
      </c>
      <c r="I38" s="38"/>
      <c r="J38" s="43"/>
    </row>
    <row r="39" spans="1:10" ht="15.75">
      <c r="A39" s="59"/>
      <c r="B39" s="54" t="s">
        <v>53</v>
      </c>
      <c r="C39" s="54"/>
      <c r="D39" s="54"/>
      <c r="E39" s="69">
        <v>4268</v>
      </c>
      <c r="F39" s="54"/>
      <c r="G39" s="54"/>
      <c r="H39" s="69">
        <v>4268</v>
      </c>
      <c r="I39" s="38"/>
      <c r="J39" s="43"/>
    </row>
    <row r="40" spans="1:10" ht="15.75">
      <c r="A40" s="59"/>
      <c r="B40" s="54" t="s">
        <v>92</v>
      </c>
      <c r="C40" s="54"/>
      <c r="D40" s="54"/>
      <c r="E40" s="71">
        <f>2418+193561</f>
        <v>195979</v>
      </c>
      <c r="F40" s="54"/>
      <c r="G40" s="54"/>
      <c r="H40" s="71">
        <v>181246</v>
      </c>
      <c r="I40" s="38"/>
      <c r="J40" s="43"/>
    </row>
    <row r="41" spans="1:10" ht="15.75">
      <c r="A41" s="59"/>
      <c r="B41" s="54"/>
      <c r="C41" s="54"/>
      <c r="D41" s="54"/>
      <c r="E41" s="67">
        <f>SUM(E38:E40)</f>
        <v>276078</v>
      </c>
      <c r="F41" s="54"/>
      <c r="G41" s="54"/>
      <c r="H41" s="67">
        <f>SUM(H38:H40)</f>
        <v>261345</v>
      </c>
      <c r="I41" s="38"/>
      <c r="J41" s="43"/>
    </row>
    <row r="42" spans="1:10" ht="15.75">
      <c r="A42" s="53" t="s">
        <v>118</v>
      </c>
      <c r="B42" s="59"/>
      <c r="C42" s="54"/>
      <c r="D42" s="54"/>
      <c r="E42" s="71">
        <v>8053</v>
      </c>
      <c r="F42" s="54"/>
      <c r="G42" s="54"/>
      <c r="H42" s="71">
        <v>7420</v>
      </c>
      <c r="I42" s="38"/>
      <c r="J42" s="43"/>
    </row>
    <row r="43" spans="1:10" ht="15.75">
      <c r="A43" s="1" t="s">
        <v>119</v>
      </c>
      <c r="B43" s="13"/>
      <c r="C43" s="54"/>
      <c r="D43" s="54"/>
      <c r="E43" s="18">
        <f>+E41+E42</f>
        <v>284131</v>
      </c>
      <c r="F43" s="54"/>
      <c r="G43" s="54"/>
      <c r="H43" s="18">
        <f>SUM(H41:H42)</f>
        <v>268765</v>
      </c>
      <c r="I43" s="38"/>
      <c r="J43" s="43"/>
    </row>
    <row r="44" spans="1:10" ht="15.75">
      <c r="A44" s="59"/>
      <c r="B44" s="13"/>
      <c r="C44" s="54"/>
      <c r="D44" s="54"/>
      <c r="E44" s="62"/>
      <c r="F44" s="54"/>
      <c r="G44" s="54"/>
      <c r="H44" s="62"/>
      <c r="I44" s="38"/>
      <c r="J44" s="43"/>
    </row>
    <row r="45" spans="1:10" ht="15.75">
      <c r="A45" s="1" t="s">
        <v>120</v>
      </c>
      <c r="B45" s="13"/>
      <c r="C45" s="54"/>
      <c r="D45" s="54"/>
      <c r="E45" s="58"/>
      <c r="F45" s="54"/>
      <c r="G45" s="54"/>
      <c r="H45" s="62"/>
      <c r="I45" s="38"/>
      <c r="J45" s="43"/>
    </row>
    <row r="46" spans="1:10" ht="15.75">
      <c r="A46" s="59"/>
      <c r="B46" s="54" t="s">
        <v>54</v>
      </c>
      <c r="C46" s="54"/>
      <c r="D46" s="54"/>
      <c r="E46" s="74">
        <v>15</v>
      </c>
      <c r="F46" s="54"/>
      <c r="G46" s="54"/>
      <c r="H46" s="74">
        <v>15</v>
      </c>
      <c r="I46" s="38"/>
      <c r="J46" s="43"/>
    </row>
    <row r="47" spans="1:10" ht="15.75">
      <c r="A47" s="59"/>
      <c r="B47" s="13"/>
      <c r="C47" s="54"/>
      <c r="D47" s="54"/>
      <c r="E47" s="62">
        <f>+E46</f>
        <v>15</v>
      </c>
      <c r="F47" s="54"/>
      <c r="G47" s="54"/>
      <c r="H47" s="62">
        <v>15</v>
      </c>
      <c r="I47" s="38"/>
      <c r="J47" s="43"/>
    </row>
    <row r="48" spans="1:10" ht="15.75">
      <c r="A48" s="1" t="s">
        <v>121</v>
      </c>
      <c r="B48" s="54"/>
      <c r="C48" s="54"/>
      <c r="D48" s="54"/>
      <c r="E48" s="58"/>
      <c r="F48" s="54"/>
      <c r="G48" s="54"/>
      <c r="H48" s="58"/>
      <c r="I48" s="38"/>
      <c r="J48" s="43"/>
    </row>
    <row r="49" spans="1:11" ht="15.75">
      <c r="A49" s="59"/>
      <c r="B49" s="54" t="s">
        <v>98</v>
      </c>
      <c r="C49" s="54"/>
      <c r="D49" s="54"/>
      <c r="E49" s="67">
        <v>7919</v>
      </c>
      <c r="F49" s="66"/>
      <c r="G49" s="66"/>
      <c r="H49" s="67">
        <v>9928</v>
      </c>
      <c r="I49" s="38"/>
      <c r="J49" s="43"/>
      <c r="K49" s="43"/>
    </row>
    <row r="50" spans="1:11" ht="15.75">
      <c r="A50" s="59"/>
      <c r="B50" s="54" t="s">
        <v>110</v>
      </c>
      <c r="C50" s="54"/>
      <c r="D50" s="54"/>
      <c r="E50" s="71">
        <v>63</v>
      </c>
      <c r="F50" s="62"/>
      <c r="G50" s="62"/>
      <c r="H50" s="71">
        <v>1561</v>
      </c>
      <c r="I50" s="38"/>
      <c r="J50" s="43"/>
      <c r="K50" s="43"/>
    </row>
    <row r="51" spans="1:11" ht="15.75">
      <c r="A51" s="59"/>
      <c r="B51" s="54"/>
      <c r="C51" s="54"/>
      <c r="D51" s="54"/>
      <c r="E51" s="62">
        <f>+E49+E50</f>
        <v>7982</v>
      </c>
      <c r="F51" s="66"/>
      <c r="G51" s="66"/>
      <c r="H51" s="66">
        <f>SUM(H49:H50)</f>
        <v>11489</v>
      </c>
      <c r="I51" s="38"/>
      <c r="K51" s="43"/>
    </row>
    <row r="52" spans="1:9" ht="15.75">
      <c r="A52" s="59"/>
      <c r="B52" s="54"/>
      <c r="C52" s="54"/>
      <c r="D52" s="54"/>
      <c r="E52" s="58"/>
      <c r="F52" s="54"/>
      <c r="G52" s="54"/>
      <c r="H52" s="54"/>
      <c r="I52" s="38"/>
    </row>
    <row r="53" spans="1:9" ht="15.75">
      <c r="A53" s="17" t="s">
        <v>122</v>
      </c>
      <c r="B53" s="58"/>
      <c r="C53" s="58"/>
      <c r="D53" s="58"/>
      <c r="E53" s="32">
        <f>+E47+E51</f>
        <v>7997</v>
      </c>
      <c r="F53" s="62"/>
      <c r="G53" s="62"/>
      <c r="H53" s="32">
        <f>H47+H51</f>
        <v>11504</v>
      </c>
      <c r="I53" s="40"/>
    </row>
    <row r="54" spans="1:9" ht="15.75">
      <c r="A54" s="75"/>
      <c r="B54" s="58"/>
      <c r="C54" s="58"/>
      <c r="D54" s="58"/>
      <c r="E54" s="58"/>
      <c r="F54" s="58"/>
      <c r="G54" s="58"/>
      <c r="H54" s="58"/>
      <c r="I54" s="40"/>
    </row>
    <row r="55" spans="1:9" ht="16.5" thickBot="1">
      <c r="A55" s="17" t="s">
        <v>55</v>
      </c>
      <c r="B55" s="58"/>
      <c r="C55" s="58"/>
      <c r="D55" s="58"/>
      <c r="E55" s="27">
        <f>+E43+E53</f>
        <v>292128</v>
      </c>
      <c r="F55" s="24"/>
      <c r="G55" s="24"/>
      <c r="H55" s="27">
        <f>H43+H53</f>
        <v>280269</v>
      </c>
      <c r="I55" s="40"/>
    </row>
    <row r="56" spans="1:9" ht="16.5" thickTop="1">
      <c r="A56" s="75"/>
      <c r="B56" s="58"/>
      <c r="C56" s="58"/>
      <c r="D56" s="58"/>
      <c r="E56" s="58"/>
      <c r="F56" s="58"/>
      <c r="G56" s="58"/>
      <c r="H56" s="58"/>
      <c r="I56" s="40"/>
    </row>
    <row r="57" spans="1:8" ht="15.75">
      <c r="A57" s="1" t="s">
        <v>74</v>
      </c>
      <c r="B57" s="59"/>
      <c r="C57" s="59"/>
      <c r="D57" s="59"/>
      <c r="E57" s="75"/>
      <c r="F57" s="66"/>
      <c r="G57" s="66"/>
      <c r="H57" s="59"/>
    </row>
    <row r="58" spans="1:8" ht="15.75">
      <c r="A58" s="93" t="s">
        <v>62</v>
      </c>
      <c r="B58" s="59"/>
      <c r="C58" s="59"/>
      <c r="D58" s="59"/>
      <c r="E58" s="108">
        <f>+E41/E38/10</f>
        <v>0.36407010325592437</v>
      </c>
      <c r="F58" s="54"/>
      <c r="G58" s="54"/>
      <c r="H58" s="108">
        <f>+H41/H38/10</f>
        <v>0.34464137358072555</v>
      </c>
    </row>
    <row r="59" spans="1:8" ht="15.75">
      <c r="A59" s="59"/>
      <c r="B59" s="59"/>
      <c r="C59" s="59"/>
      <c r="D59" s="59"/>
      <c r="E59" s="75"/>
      <c r="F59" s="54"/>
      <c r="G59" s="54"/>
      <c r="H59" s="75"/>
    </row>
    <row r="60" spans="1:8" ht="15.75">
      <c r="A60" s="31" t="s">
        <v>90</v>
      </c>
      <c r="B60" s="59"/>
      <c r="C60" s="59"/>
      <c r="D60" s="59"/>
      <c r="E60" s="75"/>
      <c r="F60" s="54"/>
      <c r="G60" s="54"/>
      <c r="H60" s="59"/>
    </row>
    <row r="61" spans="1:8" ht="15.75">
      <c r="A61" s="16" t="s">
        <v>112</v>
      </c>
      <c r="B61" s="59"/>
      <c r="C61" s="59"/>
      <c r="D61" s="59"/>
      <c r="E61" s="75"/>
      <c r="F61" s="54"/>
      <c r="G61" s="54"/>
      <c r="H61" s="59"/>
    </row>
  </sheetData>
  <sheetProtection/>
  <printOptions/>
  <pageMargins left="1" right="0.24" top="0.4" bottom="0.2" header="0.4" footer="0.2"/>
  <pageSetup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9"/>
  <sheetViews>
    <sheetView view="pageBreakPreview" zoomScaleSheetLayoutView="100" zoomScalePageLayoutView="0" workbookViewId="0" topLeftCell="A81">
      <selection activeCell="H25" sqref="H25"/>
    </sheetView>
  </sheetViews>
  <sheetFormatPr defaultColWidth="9.00390625" defaultRowHeight="15.75"/>
  <cols>
    <col min="1" max="1" width="4.375" style="0" customWidth="1"/>
    <col min="2" max="2" width="11.125" style="0" customWidth="1"/>
    <col min="3" max="3" width="22.75390625" style="0" customWidth="1"/>
    <col min="4" max="4" width="8.625" style="0" customWidth="1"/>
    <col min="5" max="5" width="1.00390625" style="0" customWidth="1"/>
    <col min="6" max="6" width="15.625" style="0" bestFit="1" customWidth="1"/>
    <col min="7" max="7" width="1.00390625" style="0" customWidth="1"/>
    <col min="8" max="8" width="11.75390625" style="0" bestFit="1" customWidth="1"/>
    <col min="9" max="9" width="1.00390625" style="0" customWidth="1"/>
    <col min="10" max="10" width="8.875" style="0" bestFit="1" customWidth="1"/>
    <col min="11" max="11" width="1.00390625" style="0" customWidth="1"/>
    <col min="12" max="12" width="11.00390625" style="11" customWidth="1"/>
    <col min="13" max="13" width="8.875" style="0" customWidth="1"/>
  </cols>
  <sheetData>
    <row r="1" spans="2:11" ht="18.75">
      <c r="B1" s="34"/>
      <c r="C1" s="34" t="s">
        <v>6</v>
      </c>
      <c r="D1" s="34"/>
      <c r="E1" s="34"/>
      <c r="F1" s="34"/>
      <c r="G1" s="34"/>
      <c r="H1" s="34"/>
      <c r="I1" s="34"/>
      <c r="J1" s="34"/>
      <c r="K1" s="34"/>
    </row>
    <row r="2" spans="2:11" ht="15.75">
      <c r="B2" s="33"/>
      <c r="C2" s="33" t="s">
        <v>27</v>
      </c>
      <c r="D2" s="33"/>
      <c r="E2" s="33"/>
      <c r="F2" s="33"/>
      <c r="G2" s="33"/>
      <c r="H2" s="33"/>
      <c r="I2" s="33"/>
      <c r="J2" s="33"/>
      <c r="K2" s="33"/>
    </row>
    <row r="3" spans="2:11" ht="15.75">
      <c r="B3" s="33"/>
      <c r="C3" s="33" t="s">
        <v>26</v>
      </c>
      <c r="D3" s="33"/>
      <c r="E3" s="33"/>
      <c r="F3" s="33"/>
      <c r="G3" s="33"/>
      <c r="H3" s="33"/>
      <c r="I3" s="33"/>
      <c r="J3" s="33"/>
      <c r="K3" s="33"/>
    </row>
    <row r="4" spans="1:13" ht="16.5" thickBo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56"/>
      <c r="M4" s="35"/>
    </row>
    <row r="5" spans="1:11" ht="15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15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5" ht="15.75">
      <c r="A7" s="1" t="s">
        <v>38</v>
      </c>
      <c r="B7" s="1"/>
      <c r="C7" s="1"/>
      <c r="D7" s="1"/>
      <c r="E7" s="1"/>
    </row>
    <row r="8" spans="1:5" ht="15.75">
      <c r="A8" s="1" t="s">
        <v>138</v>
      </c>
      <c r="B8" s="1"/>
      <c r="C8" s="1"/>
      <c r="D8" s="1"/>
      <c r="E8" s="1"/>
    </row>
    <row r="9" spans="1:13" ht="31.5" customHeight="1">
      <c r="A9" s="13"/>
      <c r="B9" s="13"/>
      <c r="C9" s="13"/>
      <c r="D9" s="13"/>
      <c r="E9" s="13"/>
      <c r="F9" s="7"/>
      <c r="G9" s="7"/>
      <c r="H9" s="7"/>
      <c r="I9" s="7"/>
      <c r="J9" s="7"/>
      <c r="K9" s="7"/>
      <c r="L9" s="51"/>
      <c r="M9" s="5"/>
    </row>
    <row r="10" spans="1:13" ht="15.75">
      <c r="A10" s="13"/>
      <c r="B10" s="13"/>
      <c r="C10" s="13"/>
      <c r="D10" s="122" t="s">
        <v>95</v>
      </c>
      <c r="E10" s="122"/>
      <c r="F10" s="122"/>
      <c r="G10" s="122"/>
      <c r="H10" s="122"/>
      <c r="I10" s="122"/>
      <c r="J10" s="122"/>
      <c r="K10" s="7"/>
      <c r="L10" s="52"/>
      <c r="M10" s="5"/>
    </row>
    <row r="11" spans="1:11" ht="15.75">
      <c r="A11" s="7"/>
      <c r="B11" s="7"/>
      <c r="C11" s="7"/>
      <c r="E11" s="61"/>
      <c r="F11" s="94" t="s">
        <v>32</v>
      </c>
      <c r="G11" s="60"/>
      <c r="H11" s="120" t="s">
        <v>34</v>
      </c>
      <c r="I11" s="120"/>
      <c r="J11" s="9"/>
      <c r="K11" s="7"/>
    </row>
    <row r="12" spans="1:13" ht="33.75" customHeight="1">
      <c r="A12" s="7"/>
      <c r="B12" s="7"/>
      <c r="C12" s="7"/>
      <c r="D12" s="9" t="s">
        <v>31</v>
      </c>
      <c r="E12" s="9"/>
      <c r="F12" s="9" t="s">
        <v>17</v>
      </c>
      <c r="G12" s="9"/>
      <c r="H12" s="9" t="s">
        <v>14</v>
      </c>
      <c r="I12" s="9"/>
      <c r="J12" s="9"/>
      <c r="K12" s="7"/>
      <c r="L12" s="51" t="s">
        <v>88</v>
      </c>
      <c r="M12" s="5" t="s">
        <v>2</v>
      </c>
    </row>
    <row r="13" spans="1:13" ht="15.75">
      <c r="A13" s="7"/>
      <c r="B13" s="7"/>
      <c r="C13" s="7"/>
      <c r="D13" s="9" t="s">
        <v>13</v>
      </c>
      <c r="E13" s="9"/>
      <c r="F13" s="9" t="s">
        <v>21</v>
      </c>
      <c r="G13" s="9"/>
      <c r="H13" s="9" t="s">
        <v>96</v>
      </c>
      <c r="I13" s="9"/>
      <c r="J13" s="9" t="s">
        <v>2</v>
      </c>
      <c r="K13" s="7"/>
      <c r="L13" s="52" t="s">
        <v>89</v>
      </c>
      <c r="M13" s="5" t="s">
        <v>56</v>
      </c>
    </row>
    <row r="14" spans="1:13" ht="15.75">
      <c r="A14" s="7"/>
      <c r="B14" s="7"/>
      <c r="C14" s="7"/>
      <c r="D14" s="22" t="s">
        <v>0</v>
      </c>
      <c r="E14" s="9"/>
      <c r="F14" s="22" t="s">
        <v>0</v>
      </c>
      <c r="G14" s="9"/>
      <c r="H14" s="22" t="s">
        <v>0</v>
      </c>
      <c r="I14" s="9"/>
      <c r="J14" s="22" t="s">
        <v>0</v>
      </c>
      <c r="K14" s="7"/>
      <c r="L14" s="57" t="s">
        <v>0</v>
      </c>
      <c r="M14" s="22" t="s">
        <v>0</v>
      </c>
    </row>
    <row r="15" spans="1:11" ht="15.75">
      <c r="A15" s="7"/>
      <c r="B15" s="7"/>
      <c r="C15" s="7"/>
      <c r="D15" s="7"/>
      <c r="E15" s="7"/>
      <c r="F15" s="9"/>
      <c r="G15" s="9"/>
      <c r="H15" s="9"/>
      <c r="I15" s="9"/>
      <c r="J15" s="9"/>
      <c r="K15" s="7"/>
    </row>
    <row r="16" spans="1:11" ht="15.75">
      <c r="A16" s="28" t="s">
        <v>140</v>
      </c>
      <c r="B16" s="28"/>
      <c r="C16" s="28"/>
      <c r="D16" s="28"/>
      <c r="E16" s="28"/>
      <c r="F16" s="7"/>
      <c r="G16" s="7"/>
      <c r="H16" s="7"/>
      <c r="I16" s="7"/>
      <c r="J16" s="7"/>
      <c r="K16" s="7"/>
    </row>
    <row r="17" spans="1:11" ht="15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4" ht="15.75">
      <c r="A18" s="54" t="s">
        <v>111</v>
      </c>
      <c r="B18" s="7"/>
      <c r="C18" s="7"/>
      <c r="D18" s="62">
        <v>75831</v>
      </c>
      <c r="E18" s="62"/>
      <c r="F18" s="62">
        <v>4268</v>
      </c>
      <c r="G18" s="62"/>
      <c r="H18" s="62">
        <v>181246</v>
      </c>
      <c r="I18" s="62"/>
      <c r="J18" s="62">
        <f>SUM(D18:H18)</f>
        <v>261345</v>
      </c>
      <c r="K18" s="62">
        <v>0</v>
      </c>
      <c r="L18" s="62">
        <v>7420</v>
      </c>
      <c r="M18" s="62">
        <f>SUM(J18:L18)</f>
        <v>268765</v>
      </c>
      <c r="N18" s="4"/>
    </row>
    <row r="19" spans="1:14" ht="15.75">
      <c r="A19" s="7"/>
      <c r="B19" s="7"/>
      <c r="C19" s="7"/>
      <c r="D19" s="97"/>
      <c r="E19" s="97"/>
      <c r="F19" s="97"/>
      <c r="G19" s="97"/>
      <c r="H19" s="97"/>
      <c r="I19" s="97"/>
      <c r="J19" s="97"/>
      <c r="K19" s="97"/>
      <c r="L19" s="98"/>
      <c r="M19" s="97"/>
      <c r="N19" s="4"/>
    </row>
    <row r="20" spans="1:14" ht="15.75">
      <c r="A20" s="7"/>
      <c r="B20" s="7"/>
      <c r="C20" s="7"/>
      <c r="D20" s="99"/>
      <c r="E20" s="99"/>
      <c r="F20" s="97"/>
      <c r="G20" s="97"/>
      <c r="H20" s="97"/>
      <c r="I20" s="97"/>
      <c r="J20" s="97"/>
      <c r="K20" s="97"/>
      <c r="L20" s="55"/>
      <c r="M20" s="100"/>
      <c r="N20" s="2"/>
    </row>
    <row r="21" spans="1:14" ht="15.75">
      <c r="A21" s="7" t="s">
        <v>4</v>
      </c>
      <c r="B21" s="7"/>
      <c r="C21" s="7"/>
      <c r="D21" s="99">
        <v>0</v>
      </c>
      <c r="E21" s="99"/>
      <c r="F21" s="97">
        <v>0</v>
      </c>
      <c r="G21" s="97"/>
      <c r="H21" s="97">
        <v>-3792</v>
      </c>
      <c r="I21" s="97"/>
      <c r="J21" s="97">
        <f>SUM(D21:H21)</f>
        <v>-3792</v>
      </c>
      <c r="K21" s="97"/>
      <c r="L21" s="55">
        <v>0</v>
      </c>
      <c r="M21" s="100">
        <f>+J21+L21</f>
        <v>-3792</v>
      </c>
      <c r="N21" s="2"/>
    </row>
    <row r="22" spans="1:14" ht="15.75">
      <c r="A22" s="7"/>
      <c r="B22" s="7"/>
      <c r="C22" s="7"/>
      <c r="D22" s="99"/>
      <c r="E22" s="99"/>
      <c r="F22" s="97"/>
      <c r="G22" s="97"/>
      <c r="H22" s="97"/>
      <c r="I22" s="97"/>
      <c r="J22" s="97"/>
      <c r="K22" s="97"/>
      <c r="L22" s="55"/>
      <c r="M22" s="100"/>
      <c r="N22" s="2"/>
    </row>
    <row r="23" spans="1:14" ht="15.75">
      <c r="A23" s="7"/>
      <c r="B23" s="7"/>
      <c r="C23" s="7"/>
      <c r="D23" s="99"/>
      <c r="E23" s="99"/>
      <c r="F23" s="97"/>
      <c r="G23" s="97"/>
      <c r="H23" s="97"/>
      <c r="I23" s="97"/>
      <c r="J23" s="97"/>
      <c r="K23" s="97"/>
      <c r="L23" s="55"/>
      <c r="M23" s="100"/>
      <c r="N23" s="2"/>
    </row>
    <row r="24" spans="1:14" ht="15.75">
      <c r="A24" s="54" t="s">
        <v>101</v>
      </c>
      <c r="B24" s="7"/>
      <c r="C24" s="7"/>
      <c r="D24" s="99">
        <v>0</v>
      </c>
      <c r="E24" s="99"/>
      <c r="F24" s="97">
        <v>0</v>
      </c>
      <c r="G24" s="97"/>
      <c r="H24" s="97">
        <v>18525</v>
      </c>
      <c r="I24" s="97"/>
      <c r="J24" s="97">
        <f>SUM(D24:H24)</f>
        <v>18525</v>
      </c>
      <c r="K24" s="97"/>
      <c r="L24" s="55">
        <v>633</v>
      </c>
      <c r="M24" s="100">
        <f>+J24+L24</f>
        <v>19158</v>
      </c>
      <c r="N24" s="2"/>
    </row>
    <row r="25" spans="1:14" ht="15.75">
      <c r="A25" s="7"/>
      <c r="B25" s="7"/>
      <c r="C25" s="7"/>
      <c r="D25" s="99"/>
      <c r="E25" s="99"/>
      <c r="F25" s="97"/>
      <c r="G25" s="97"/>
      <c r="H25" s="97"/>
      <c r="I25" s="97"/>
      <c r="J25" s="97"/>
      <c r="K25" s="97"/>
      <c r="L25" s="55"/>
      <c r="M25" s="100"/>
      <c r="N25" s="2"/>
    </row>
    <row r="26" spans="1:14" ht="15.75">
      <c r="A26" s="7"/>
      <c r="B26" s="7"/>
      <c r="C26" s="7"/>
      <c r="D26" s="12"/>
      <c r="E26" s="12"/>
      <c r="F26" s="97"/>
      <c r="G26" s="97"/>
      <c r="H26" s="97"/>
      <c r="I26" s="97"/>
      <c r="J26" s="97"/>
      <c r="K26" s="97"/>
      <c r="L26" s="55"/>
      <c r="M26" s="100"/>
      <c r="N26" s="2"/>
    </row>
    <row r="27" spans="1:14" ht="16.5" thickBot="1">
      <c r="A27" s="30" t="s">
        <v>139</v>
      </c>
      <c r="B27" s="30"/>
      <c r="C27" s="30"/>
      <c r="D27" s="26">
        <f>SUM(D18:D26)</f>
        <v>75831</v>
      </c>
      <c r="E27" s="26"/>
      <c r="F27" s="26">
        <f>SUM(F18:F26)</f>
        <v>4268</v>
      </c>
      <c r="G27" s="26"/>
      <c r="H27" s="26">
        <f>SUM(H18:H26)</f>
        <v>195979</v>
      </c>
      <c r="I27" s="26"/>
      <c r="J27" s="26">
        <f>SUM(J18:J26)</f>
        <v>276078</v>
      </c>
      <c r="K27" s="26">
        <f>SUM(K18:K26)</f>
        <v>0</v>
      </c>
      <c r="L27" s="26">
        <f>SUM(L18:L26)</f>
        <v>8053</v>
      </c>
      <c r="M27" s="26">
        <f>SUM(M18:M26)</f>
        <v>284131</v>
      </c>
      <c r="N27" s="2"/>
    </row>
    <row r="28" spans="1:14" ht="16.5" thickTop="1">
      <c r="A28" s="7"/>
      <c r="B28" s="7"/>
      <c r="C28" s="7"/>
      <c r="D28" s="7"/>
      <c r="E28" s="7"/>
      <c r="F28" s="4"/>
      <c r="G28" s="4"/>
      <c r="H28" s="4"/>
      <c r="I28" s="4"/>
      <c r="J28" s="4"/>
      <c r="K28" s="4"/>
      <c r="L28" s="55"/>
      <c r="M28" s="2"/>
      <c r="N28" s="2"/>
    </row>
    <row r="29" spans="1:14" ht="15.75" hidden="1">
      <c r="A29" s="7"/>
      <c r="B29" s="7"/>
      <c r="C29" s="7"/>
      <c r="D29" s="7"/>
      <c r="E29" s="7"/>
      <c r="F29" s="4"/>
      <c r="G29" s="4"/>
      <c r="H29" s="4"/>
      <c r="I29" s="4"/>
      <c r="J29" s="4"/>
      <c r="K29" s="4"/>
      <c r="L29" s="55"/>
      <c r="M29" s="2"/>
      <c r="N29" s="2"/>
    </row>
    <row r="30" spans="1:14" ht="15.75" hidden="1">
      <c r="A30" s="28" t="s">
        <v>18</v>
      </c>
      <c r="B30" s="28"/>
      <c r="C30" s="28"/>
      <c r="D30" s="28"/>
      <c r="E30" s="28"/>
      <c r="F30" s="4"/>
      <c r="G30" s="4"/>
      <c r="H30" s="4"/>
      <c r="I30" s="4"/>
      <c r="J30" s="4"/>
      <c r="K30" s="4"/>
      <c r="L30" s="55"/>
      <c r="M30" s="2"/>
      <c r="N30" s="2"/>
    </row>
    <row r="31" spans="1:14" ht="15.75" hidden="1">
      <c r="A31" s="7"/>
      <c r="B31" s="7"/>
      <c r="C31" s="7"/>
      <c r="D31" s="7"/>
      <c r="E31" s="7"/>
      <c r="F31" s="4"/>
      <c r="G31" s="4"/>
      <c r="H31" s="4"/>
      <c r="I31" s="4"/>
      <c r="J31" s="4"/>
      <c r="K31" s="4"/>
      <c r="L31" s="55"/>
      <c r="M31" s="2"/>
      <c r="N31" s="2"/>
    </row>
    <row r="32" spans="1:14" ht="15.75" hidden="1">
      <c r="A32" s="7" t="s">
        <v>19</v>
      </c>
      <c r="B32" s="7"/>
      <c r="C32" s="7"/>
      <c r="D32" s="7"/>
      <c r="E32" s="7"/>
      <c r="F32" s="4">
        <v>0</v>
      </c>
      <c r="G32" s="4"/>
      <c r="H32" s="4">
        <v>0</v>
      </c>
      <c r="I32" s="4"/>
      <c r="J32" s="4">
        <f>SUM(F32:H32)</f>
        <v>0</v>
      </c>
      <c r="K32" s="4"/>
      <c r="L32" s="55"/>
      <c r="M32" s="2"/>
      <c r="N32" s="2"/>
    </row>
    <row r="33" spans="1:14" ht="15.75" hidden="1">
      <c r="A33" s="7"/>
      <c r="B33" s="7"/>
      <c r="C33" s="7"/>
      <c r="D33" s="7"/>
      <c r="E33" s="7"/>
      <c r="F33" s="4"/>
      <c r="G33" s="4"/>
      <c r="H33" s="4"/>
      <c r="I33" s="4"/>
      <c r="J33" s="4"/>
      <c r="K33" s="4"/>
      <c r="L33" s="55"/>
      <c r="M33" s="2"/>
      <c r="N33" s="2"/>
    </row>
    <row r="34" spans="1:14" ht="15.75" hidden="1">
      <c r="A34" s="7" t="s">
        <v>22</v>
      </c>
      <c r="B34" s="7"/>
      <c r="C34" s="7"/>
      <c r="D34" s="7"/>
      <c r="E34" s="7"/>
      <c r="F34" s="4">
        <v>0</v>
      </c>
      <c r="G34" s="4"/>
      <c r="H34" s="4">
        <v>0</v>
      </c>
      <c r="I34" s="4"/>
      <c r="J34" s="4"/>
      <c r="K34" s="4"/>
      <c r="L34" s="55"/>
      <c r="M34" s="2"/>
      <c r="N34" s="2"/>
    </row>
    <row r="35" spans="1:14" ht="15.75" hidden="1">
      <c r="A35" s="7" t="s">
        <v>23</v>
      </c>
      <c r="B35" s="7"/>
      <c r="C35" s="7"/>
      <c r="D35" s="7"/>
      <c r="E35" s="7"/>
      <c r="F35" s="4"/>
      <c r="G35" s="4"/>
      <c r="H35" s="4"/>
      <c r="I35" s="4"/>
      <c r="J35" s="4"/>
      <c r="K35" s="4"/>
      <c r="L35" s="55"/>
      <c r="M35" s="2"/>
      <c r="N35" s="2"/>
    </row>
    <row r="36" spans="1:14" ht="15.75" hidden="1">
      <c r="A36" s="7" t="s">
        <v>24</v>
      </c>
      <c r="B36" s="7"/>
      <c r="C36" s="7"/>
      <c r="D36" s="7"/>
      <c r="E36" s="7"/>
      <c r="F36" s="4"/>
      <c r="G36" s="4"/>
      <c r="H36" s="4"/>
      <c r="I36" s="4"/>
      <c r="J36" s="4">
        <f>SUM(F36:H36)</f>
        <v>0</v>
      </c>
      <c r="K36" s="4"/>
      <c r="L36" s="55"/>
      <c r="M36" s="2"/>
      <c r="N36" s="2"/>
    </row>
    <row r="37" spans="1:14" ht="15.75" hidden="1">
      <c r="A37" s="7"/>
      <c r="B37" s="7"/>
      <c r="C37" s="7"/>
      <c r="D37" s="7"/>
      <c r="E37" s="7"/>
      <c r="F37" s="4"/>
      <c r="G37" s="4"/>
      <c r="H37" s="4"/>
      <c r="I37" s="4"/>
      <c r="J37" s="4"/>
      <c r="K37" s="4"/>
      <c r="L37" s="55"/>
      <c r="M37" s="2"/>
      <c r="N37" s="2"/>
    </row>
    <row r="38" spans="1:14" ht="15.75" hidden="1">
      <c r="A38" s="7" t="s">
        <v>8</v>
      </c>
      <c r="B38" s="7"/>
      <c r="C38" s="7"/>
      <c r="D38" s="7"/>
      <c r="E38" s="7"/>
      <c r="F38" s="4">
        <v>0</v>
      </c>
      <c r="G38" s="4"/>
      <c r="H38" s="4">
        <v>0</v>
      </c>
      <c r="I38" s="4"/>
      <c r="J38" s="4">
        <f>SUM(F38:H38)</f>
        <v>0</v>
      </c>
      <c r="K38" s="4"/>
      <c r="L38" s="55"/>
      <c r="M38" s="2"/>
      <c r="N38" s="2"/>
    </row>
    <row r="39" spans="1:14" ht="15.75" hidden="1">
      <c r="A39" s="7"/>
      <c r="B39" s="7"/>
      <c r="C39" s="7"/>
      <c r="D39" s="7"/>
      <c r="E39" s="7"/>
      <c r="F39" s="4"/>
      <c r="G39" s="4"/>
      <c r="H39" s="4"/>
      <c r="I39" s="4"/>
      <c r="J39" s="4"/>
      <c r="K39" s="4"/>
      <c r="L39" s="55"/>
      <c r="M39" s="2"/>
      <c r="N39" s="2"/>
    </row>
    <row r="40" spans="1:14" ht="15.75" hidden="1">
      <c r="A40" s="7" t="s">
        <v>16</v>
      </c>
      <c r="B40" s="7"/>
      <c r="C40" s="7"/>
      <c r="D40" s="7"/>
      <c r="E40" s="7"/>
      <c r="F40" s="4">
        <v>0</v>
      </c>
      <c r="G40" s="4"/>
      <c r="H40" s="4">
        <v>0</v>
      </c>
      <c r="I40" s="4"/>
      <c r="J40" s="4">
        <f>SUM(F40:H40)</f>
        <v>0</v>
      </c>
      <c r="K40" s="4"/>
      <c r="L40" s="55"/>
      <c r="M40" s="2"/>
      <c r="N40" s="2"/>
    </row>
    <row r="41" spans="1:14" ht="15.75" hidden="1">
      <c r="A41" s="7"/>
      <c r="B41" s="7"/>
      <c r="C41" s="7"/>
      <c r="D41" s="7"/>
      <c r="E41" s="7"/>
      <c r="F41" s="4"/>
      <c r="G41" s="4"/>
      <c r="H41" s="4"/>
      <c r="I41" s="4"/>
      <c r="J41" s="4"/>
      <c r="K41" s="4"/>
      <c r="L41" s="55"/>
      <c r="M41" s="2"/>
      <c r="N41" s="2"/>
    </row>
    <row r="42" spans="1:14" ht="15.75" hidden="1">
      <c r="A42" s="23" t="s">
        <v>20</v>
      </c>
      <c r="B42" s="23"/>
      <c r="C42" s="23"/>
      <c r="D42" s="23"/>
      <c r="E42" s="23"/>
      <c r="F42" s="25">
        <f>SUM(F32:F40)</f>
        <v>0</v>
      </c>
      <c r="G42" s="25"/>
      <c r="H42" s="25">
        <f>SUM(H32:H40)</f>
        <v>0</v>
      </c>
      <c r="I42" s="25"/>
      <c r="J42" s="25">
        <f>SUM(J32:J40)</f>
        <v>0</v>
      </c>
      <c r="K42" s="29"/>
      <c r="L42" s="55"/>
      <c r="M42" s="2"/>
      <c r="N42" s="2"/>
    </row>
    <row r="43" spans="1:14" ht="15.75" hidden="1">
      <c r="A43" s="7"/>
      <c r="B43" s="7"/>
      <c r="C43" s="7"/>
      <c r="D43" s="7"/>
      <c r="E43" s="7"/>
      <c r="F43" s="4"/>
      <c r="G43" s="4"/>
      <c r="H43" s="4"/>
      <c r="I43" s="4"/>
      <c r="J43" s="4"/>
      <c r="K43" s="4"/>
      <c r="L43" s="55"/>
      <c r="M43" s="2"/>
      <c r="N43" s="2"/>
    </row>
    <row r="44" spans="1:14" ht="15.75">
      <c r="A44" s="1"/>
      <c r="B44" s="1"/>
      <c r="C44" s="1"/>
      <c r="D44" s="1"/>
      <c r="E44" s="1"/>
      <c r="H44" s="37"/>
      <c r="K44" s="2"/>
      <c r="L44" s="55"/>
      <c r="M44" s="2"/>
      <c r="N44" s="2"/>
    </row>
    <row r="45" spans="1:14" ht="15.75" hidden="1">
      <c r="A45" s="13"/>
      <c r="B45" s="13"/>
      <c r="C45" s="13"/>
      <c r="D45" s="13"/>
      <c r="E45" s="13"/>
      <c r="F45" s="7"/>
      <c r="G45" s="7"/>
      <c r="H45" s="7"/>
      <c r="I45" s="7"/>
      <c r="J45" s="7"/>
      <c r="K45" s="2"/>
      <c r="L45" s="55"/>
      <c r="M45" s="2"/>
      <c r="N45" s="2"/>
    </row>
    <row r="46" spans="1:14" ht="15.75" hidden="1">
      <c r="A46" s="7"/>
      <c r="B46" s="7"/>
      <c r="C46" s="7"/>
      <c r="D46" s="7"/>
      <c r="E46" s="7"/>
      <c r="F46" s="124" t="s">
        <v>32</v>
      </c>
      <c r="G46" s="124"/>
      <c r="H46" s="124"/>
      <c r="I46" s="124"/>
      <c r="J46" s="9"/>
      <c r="K46" s="2"/>
      <c r="L46" s="55"/>
      <c r="M46" s="2"/>
      <c r="N46" s="2"/>
    </row>
    <row r="47" spans="1:14" ht="15.75" hidden="1">
      <c r="A47" s="7"/>
      <c r="B47" s="7"/>
      <c r="C47" s="7"/>
      <c r="D47" s="9" t="s">
        <v>31</v>
      </c>
      <c r="E47" s="9"/>
      <c r="F47" s="9" t="s">
        <v>17</v>
      </c>
      <c r="G47" s="9"/>
      <c r="H47" s="9" t="s">
        <v>14</v>
      </c>
      <c r="I47" s="9"/>
      <c r="J47" s="9"/>
      <c r="K47" s="2"/>
      <c r="L47" s="55"/>
      <c r="M47" s="2"/>
      <c r="N47" s="2"/>
    </row>
    <row r="48" spans="1:14" ht="15.75" hidden="1">
      <c r="A48" s="7"/>
      <c r="B48" s="7"/>
      <c r="C48" s="7"/>
      <c r="D48" s="9" t="s">
        <v>13</v>
      </c>
      <c r="E48" s="9"/>
      <c r="F48" s="9" t="s">
        <v>21</v>
      </c>
      <c r="G48" s="9"/>
      <c r="H48" s="9" t="s">
        <v>15</v>
      </c>
      <c r="I48" s="9"/>
      <c r="J48" s="9" t="s">
        <v>2</v>
      </c>
      <c r="K48" s="2"/>
      <c r="L48" s="55"/>
      <c r="M48" s="2"/>
      <c r="N48" s="2"/>
    </row>
    <row r="49" spans="1:14" ht="15.75" hidden="1">
      <c r="A49" s="7"/>
      <c r="B49" s="7"/>
      <c r="C49" s="7"/>
      <c r="D49" s="22" t="s">
        <v>0</v>
      </c>
      <c r="E49" s="9"/>
      <c r="F49" s="22" t="s">
        <v>0</v>
      </c>
      <c r="G49" s="9"/>
      <c r="H49" s="22" t="s">
        <v>0</v>
      </c>
      <c r="I49" s="9"/>
      <c r="J49" s="22" t="s">
        <v>0</v>
      </c>
      <c r="K49" s="2"/>
      <c r="L49" s="55"/>
      <c r="M49" s="2"/>
      <c r="N49" s="2"/>
    </row>
    <row r="50" spans="1:14" ht="15.75" hidden="1">
      <c r="A50" s="7"/>
      <c r="B50" s="7"/>
      <c r="C50" s="7"/>
      <c r="D50" s="7"/>
      <c r="E50" s="7"/>
      <c r="F50" s="9"/>
      <c r="G50" s="9"/>
      <c r="H50" s="9"/>
      <c r="I50" s="9"/>
      <c r="J50" s="9"/>
      <c r="K50" s="2"/>
      <c r="L50" s="55"/>
      <c r="M50" s="2"/>
      <c r="N50" s="2"/>
    </row>
    <row r="51" spans="1:14" ht="15.75" hidden="1">
      <c r="A51" s="28" t="s">
        <v>37</v>
      </c>
      <c r="B51" s="28"/>
      <c r="C51" s="28"/>
      <c r="D51" s="28"/>
      <c r="E51" s="28"/>
      <c r="F51" s="7"/>
      <c r="G51" s="7"/>
      <c r="H51" s="7"/>
      <c r="I51" s="7"/>
      <c r="J51" s="7"/>
      <c r="K51" s="2"/>
      <c r="L51" s="55"/>
      <c r="M51" s="2"/>
      <c r="N51" s="2"/>
    </row>
    <row r="52" spans="1:14" ht="15.75" hidden="1">
      <c r="A52" s="7"/>
      <c r="B52" s="7"/>
      <c r="C52" s="7"/>
      <c r="D52" s="7"/>
      <c r="E52" s="7"/>
      <c r="F52" s="7"/>
      <c r="G52" s="7"/>
      <c r="H52" s="7"/>
      <c r="I52" s="7"/>
      <c r="J52" s="7"/>
      <c r="K52" s="2"/>
      <c r="L52" s="55"/>
      <c r="M52" s="2"/>
      <c r="N52" s="2"/>
    </row>
    <row r="53" spans="1:14" ht="15.75" hidden="1">
      <c r="A53" s="7" t="s">
        <v>19</v>
      </c>
      <c r="B53" s="7"/>
      <c r="C53" s="7"/>
      <c r="D53" s="14">
        <v>75831</v>
      </c>
      <c r="E53" s="14"/>
      <c r="F53" s="14">
        <v>4267.899</v>
      </c>
      <c r="G53" s="14"/>
      <c r="H53" s="14">
        <v>45677.994</v>
      </c>
      <c r="I53" s="14"/>
      <c r="J53" s="14">
        <f>SUM(D53:H53)</f>
        <v>125776.89300000001</v>
      </c>
      <c r="K53" s="2"/>
      <c r="L53" s="55"/>
      <c r="M53" s="2"/>
      <c r="N53" s="2"/>
    </row>
    <row r="54" spans="1:14" ht="15.75" hidden="1">
      <c r="A54" s="7"/>
      <c r="B54" s="7"/>
      <c r="C54" s="7"/>
      <c r="D54" s="12"/>
      <c r="E54" s="12"/>
      <c r="F54" s="14"/>
      <c r="G54" s="14"/>
      <c r="H54" s="14"/>
      <c r="I54" s="14"/>
      <c r="J54" s="14"/>
      <c r="K54" s="2"/>
      <c r="L54" s="55"/>
      <c r="M54" s="2"/>
      <c r="N54" s="2"/>
    </row>
    <row r="55" spans="1:14" ht="15.75" hidden="1">
      <c r="A55" s="7" t="s">
        <v>22</v>
      </c>
      <c r="B55" s="7"/>
      <c r="C55" s="7"/>
      <c r="D55" s="15">
        <v>0</v>
      </c>
      <c r="E55" s="15"/>
      <c r="F55" s="14">
        <v>0</v>
      </c>
      <c r="G55" s="14"/>
      <c r="H55" s="14">
        <v>0</v>
      </c>
      <c r="I55" s="14"/>
      <c r="J55" s="14">
        <f>SUM(D55:H55)</f>
        <v>0</v>
      </c>
      <c r="K55" s="2"/>
      <c r="L55" s="55"/>
      <c r="M55" s="2"/>
      <c r="N55" s="2"/>
    </row>
    <row r="56" spans="1:14" ht="15.75" hidden="1">
      <c r="A56" s="7" t="s">
        <v>36</v>
      </c>
      <c r="B56" s="7"/>
      <c r="C56" s="7"/>
      <c r="D56" s="15"/>
      <c r="E56" s="15"/>
      <c r="F56" s="14"/>
      <c r="G56" s="14"/>
      <c r="H56" s="14"/>
      <c r="I56" s="14"/>
      <c r="J56" s="14"/>
      <c r="K56" s="2"/>
      <c r="L56" s="55"/>
      <c r="M56" s="2"/>
      <c r="N56" s="2"/>
    </row>
    <row r="57" spans="1:14" ht="15.75" hidden="1">
      <c r="A57" s="7"/>
      <c r="B57" s="7"/>
      <c r="C57" s="7"/>
      <c r="D57" s="15"/>
      <c r="E57" s="15"/>
      <c r="F57" s="14"/>
      <c r="G57" s="14"/>
      <c r="H57" s="14"/>
      <c r="I57" s="14"/>
      <c r="J57" s="14"/>
      <c r="K57" s="2"/>
      <c r="L57" s="55"/>
      <c r="M57" s="2"/>
      <c r="N57" s="2"/>
    </row>
    <row r="58" spans="1:14" ht="15.75" hidden="1">
      <c r="A58" s="7" t="s">
        <v>8</v>
      </c>
      <c r="B58" s="7"/>
      <c r="C58" s="7"/>
      <c r="D58" s="15">
        <v>0</v>
      </c>
      <c r="E58" s="15"/>
      <c r="F58" s="14">
        <v>0</v>
      </c>
      <c r="G58" s="14"/>
      <c r="H58" s="14">
        <v>0</v>
      </c>
      <c r="I58" s="14"/>
      <c r="J58" s="14">
        <f>SUM(D58:H58)</f>
        <v>0</v>
      </c>
      <c r="K58" s="2"/>
      <c r="L58" s="55"/>
      <c r="M58" s="2"/>
      <c r="N58" s="2"/>
    </row>
    <row r="59" spans="1:14" ht="15.75" hidden="1">
      <c r="A59" s="7"/>
      <c r="B59" s="7"/>
      <c r="C59" s="7"/>
      <c r="D59" s="15"/>
      <c r="E59" s="15"/>
      <c r="F59" s="14"/>
      <c r="G59" s="14"/>
      <c r="H59" s="14"/>
      <c r="I59" s="14"/>
      <c r="J59" s="14"/>
      <c r="K59" s="2"/>
      <c r="L59" s="55"/>
      <c r="M59" s="2"/>
      <c r="N59" s="2"/>
    </row>
    <row r="60" spans="1:10" ht="15.75" hidden="1">
      <c r="A60" s="7" t="s">
        <v>33</v>
      </c>
      <c r="B60" s="7"/>
      <c r="C60" s="7"/>
      <c r="D60" s="15"/>
      <c r="E60" s="15"/>
      <c r="F60" s="14"/>
      <c r="G60" s="14"/>
      <c r="H60" s="14">
        <v>0</v>
      </c>
      <c r="I60" s="14"/>
      <c r="J60" s="14">
        <f>SUM(D60:H60)</f>
        <v>0</v>
      </c>
    </row>
    <row r="61" spans="1:10" ht="15.75" hidden="1">
      <c r="A61" s="7"/>
      <c r="B61" s="7"/>
      <c r="C61" s="7"/>
      <c r="D61" s="15"/>
      <c r="E61" s="15"/>
      <c r="F61" s="14"/>
      <c r="G61" s="14"/>
      <c r="H61" s="14"/>
      <c r="I61" s="14"/>
      <c r="J61" s="14"/>
    </row>
    <row r="62" spans="1:10" ht="15.75" hidden="1">
      <c r="A62" s="7" t="s">
        <v>16</v>
      </c>
      <c r="B62" s="7"/>
      <c r="C62" s="7"/>
      <c r="D62" s="15">
        <v>0</v>
      </c>
      <c r="E62" s="15"/>
      <c r="F62" s="14">
        <v>0</v>
      </c>
      <c r="G62" s="14"/>
      <c r="H62" s="14">
        <v>7571.682</v>
      </c>
      <c r="I62" s="14"/>
      <c r="J62" s="14">
        <f>SUM(D62:H62)</f>
        <v>7571.682</v>
      </c>
    </row>
    <row r="63" spans="1:10" ht="15.75" hidden="1">
      <c r="A63" s="7"/>
      <c r="B63" s="7"/>
      <c r="C63" s="7"/>
      <c r="D63" s="12"/>
      <c r="E63" s="12"/>
      <c r="F63" s="14"/>
      <c r="G63" s="14"/>
      <c r="H63" s="14"/>
      <c r="I63" s="14"/>
      <c r="J63" s="14"/>
    </row>
    <row r="64" spans="1:10" ht="16.5" hidden="1" thickBot="1">
      <c r="A64" s="30" t="s">
        <v>35</v>
      </c>
      <c r="B64" s="30"/>
      <c r="C64" s="30"/>
      <c r="D64" s="26">
        <f>SUM(D53:D62)</f>
        <v>75831</v>
      </c>
      <c r="E64" s="26"/>
      <c r="F64" s="26">
        <f>SUM(F53:F62)</f>
        <v>4267.899</v>
      </c>
      <c r="G64" s="26"/>
      <c r="H64" s="26">
        <f>SUM(H53:H62)</f>
        <v>53249.676</v>
      </c>
      <c r="I64" s="26"/>
      <c r="J64" s="26">
        <f>SUM(J53:J62)</f>
        <v>133348.575</v>
      </c>
    </row>
    <row r="65" spans="1:10" ht="15.75" hidden="1">
      <c r="A65" s="7"/>
      <c r="B65" s="7"/>
      <c r="C65" s="7"/>
      <c r="D65" s="12"/>
      <c r="E65" s="12"/>
      <c r="F65" s="14"/>
      <c r="G65" s="14"/>
      <c r="H65" s="14"/>
      <c r="I65" s="14"/>
      <c r="J65" s="14"/>
    </row>
    <row r="66" spans="1:5" ht="15.75">
      <c r="A66" s="1" t="s">
        <v>141</v>
      </c>
      <c r="B66" s="1"/>
      <c r="C66" s="1"/>
      <c r="D66" s="1"/>
      <c r="E66" s="1"/>
    </row>
    <row r="67" spans="1:13" ht="32.25" customHeight="1">
      <c r="A67" s="13"/>
      <c r="B67" s="13"/>
      <c r="C67" s="13"/>
      <c r="D67" s="13"/>
      <c r="E67" s="13"/>
      <c r="F67" s="7"/>
      <c r="G67" s="7"/>
      <c r="H67" s="7"/>
      <c r="I67" s="7"/>
      <c r="J67" s="7"/>
      <c r="K67" s="7"/>
      <c r="L67" s="51"/>
      <c r="M67" s="5"/>
    </row>
    <row r="68" spans="1:13" ht="15.75">
      <c r="A68" s="13"/>
      <c r="B68" s="13"/>
      <c r="C68" s="13"/>
      <c r="D68" s="122" t="s">
        <v>95</v>
      </c>
      <c r="E68" s="122"/>
      <c r="F68" s="122"/>
      <c r="G68" s="122"/>
      <c r="H68" s="122"/>
      <c r="I68" s="122"/>
      <c r="J68" s="122"/>
      <c r="K68" s="7"/>
      <c r="L68" s="52"/>
      <c r="M68" s="5"/>
    </row>
    <row r="69" spans="1:11" ht="15.75">
      <c r="A69" s="7"/>
      <c r="B69" s="7"/>
      <c r="C69" s="7"/>
      <c r="E69" s="61"/>
      <c r="F69" s="94" t="s">
        <v>32</v>
      </c>
      <c r="G69" s="60"/>
      <c r="H69" s="123" t="s">
        <v>34</v>
      </c>
      <c r="I69" s="123"/>
      <c r="J69" s="9"/>
      <c r="K69" s="7"/>
    </row>
    <row r="70" spans="1:13" ht="32.25" customHeight="1">
      <c r="A70" s="7"/>
      <c r="B70" s="7"/>
      <c r="C70" s="7"/>
      <c r="D70" s="9" t="s">
        <v>31</v>
      </c>
      <c r="E70" s="9"/>
      <c r="F70" s="9" t="s">
        <v>17</v>
      </c>
      <c r="G70" s="9"/>
      <c r="H70" s="9" t="s">
        <v>14</v>
      </c>
      <c r="I70" s="9"/>
      <c r="J70" s="9"/>
      <c r="K70" s="7"/>
      <c r="L70" s="51" t="s">
        <v>88</v>
      </c>
      <c r="M70" s="5" t="s">
        <v>2</v>
      </c>
    </row>
    <row r="71" spans="1:13" ht="15.75">
      <c r="A71" s="7"/>
      <c r="B71" s="7"/>
      <c r="C71" s="7"/>
      <c r="D71" s="9" t="s">
        <v>13</v>
      </c>
      <c r="E71" s="9"/>
      <c r="F71" s="9" t="s">
        <v>21</v>
      </c>
      <c r="G71" s="9"/>
      <c r="H71" s="9" t="s">
        <v>96</v>
      </c>
      <c r="I71" s="9"/>
      <c r="J71" s="9" t="s">
        <v>2</v>
      </c>
      <c r="K71" s="7"/>
      <c r="L71" s="52" t="s">
        <v>89</v>
      </c>
      <c r="M71" s="5" t="s">
        <v>56</v>
      </c>
    </row>
    <row r="72" spans="1:13" ht="15.75">
      <c r="A72" s="7"/>
      <c r="B72" s="7"/>
      <c r="C72" s="7"/>
      <c r="D72" s="22" t="s">
        <v>0</v>
      </c>
      <c r="E72" s="9"/>
      <c r="F72" s="22" t="s">
        <v>0</v>
      </c>
      <c r="G72" s="9"/>
      <c r="H72" s="22" t="s">
        <v>0</v>
      </c>
      <c r="I72" s="9"/>
      <c r="J72" s="22" t="s">
        <v>0</v>
      </c>
      <c r="K72" s="7"/>
      <c r="L72" s="57" t="s">
        <v>0</v>
      </c>
      <c r="M72" s="22" t="s">
        <v>0</v>
      </c>
    </row>
    <row r="73" spans="1:11" ht="15.75">
      <c r="A73" s="7"/>
      <c r="B73" s="7"/>
      <c r="C73" s="7"/>
      <c r="D73" s="7"/>
      <c r="E73" s="7"/>
      <c r="F73" s="9"/>
      <c r="G73" s="9"/>
      <c r="H73" s="9"/>
      <c r="I73" s="9"/>
      <c r="J73" s="9"/>
      <c r="K73" s="7"/>
    </row>
    <row r="74" spans="1:11" ht="15.75">
      <c r="A74" s="28" t="s">
        <v>142</v>
      </c>
      <c r="B74" s="28"/>
      <c r="C74" s="28"/>
      <c r="D74" s="28"/>
      <c r="E74" s="28"/>
      <c r="F74" s="7"/>
      <c r="G74" s="7"/>
      <c r="H74" s="7"/>
      <c r="I74" s="7"/>
      <c r="J74" s="7"/>
      <c r="K74" s="7"/>
    </row>
    <row r="75" spans="1:11" ht="15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</row>
    <row r="76" spans="1:14" ht="15.75">
      <c r="A76" s="54" t="s">
        <v>102</v>
      </c>
      <c r="B76" s="7"/>
      <c r="C76" s="7"/>
      <c r="D76" s="62">
        <v>75831</v>
      </c>
      <c r="E76" s="62"/>
      <c r="F76" s="62">
        <v>4268</v>
      </c>
      <c r="G76" s="62"/>
      <c r="H76" s="62">
        <v>163582</v>
      </c>
      <c r="I76" s="62"/>
      <c r="J76" s="62">
        <f>SUM(D76:H76)</f>
        <v>243681</v>
      </c>
      <c r="K76" s="62">
        <v>0</v>
      </c>
      <c r="L76" s="62">
        <v>6410</v>
      </c>
      <c r="M76" s="62">
        <f>SUM(J76:L76)</f>
        <v>250091</v>
      </c>
      <c r="N76" s="2"/>
    </row>
    <row r="77" spans="1:14" ht="15.75">
      <c r="A77" s="7"/>
      <c r="B77" s="7"/>
      <c r="C77" s="7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2"/>
    </row>
    <row r="78" spans="1:14" ht="15.75">
      <c r="A78" s="7"/>
      <c r="B78" s="7"/>
      <c r="C78" s="7"/>
      <c r="D78" s="119"/>
      <c r="E78" s="119"/>
      <c r="F78" s="62"/>
      <c r="G78" s="62"/>
      <c r="H78" s="62"/>
      <c r="I78" s="62"/>
      <c r="J78" s="62"/>
      <c r="K78" s="62"/>
      <c r="L78" s="81"/>
      <c r="M78" s="81"/>
      <c r="N78" s="2"/>
    </row>
    <row r="79" spans="1:14" ht="15.75">
      <c r="A79" s="7" t="s">
        <v>4</v>
      </c>
      <c r="B79" s="7"/>
      <c r="C79" s="7"/>
      <c r="D79" s="119">
        <v>0</v>
      </c>
      <c r="E79" s="119"/>
      <c r="F79" s="62">
        <v>0</v>
      </c>
      <c r="G79" s="62"/>
      <c r="H79" s="62">
        <v>-3792</v>
      </c>
      <c r="I79" s="62"/>
      <c r="J79" s="62">
        <f>SUM(D79:H79)</f>
        <v>-3792</v>
      </c>
      <c r="K79" s="62"/>
      <c r="L79" s="81">
        <v>0</v>
      </c>
      <c r="M79" s="81">
        <f>SUM(J79:L79)</f>
        <v>-3792</v>
      </c>
      <c r="N79" s="2"/>
    </row>
    <row r="80" spans="1:14" ht="15.75">
      <c r="A80" s="7"/>
      <c r="B80" s="7"/>
      <c r="C80" s="7"/>
      <c r="D80" s="119"/>
      <c r="E80" s="119"/>
      <c r="F80" s="62"/>
      <c r="G80" s="62"/>
      <c r="H80" s="62"/>
      <c r="I80" s="62"/>
      <c r="J80" s="62"/>
      <c r="K80" s="62"/>
      <c r="L80" s="81"/>
      <c r="M80" s="81"/>
      <c r="N80" s="2"/>
    </row>
    <row r="81" spans="1:14" ht="15.75">
      <c r="A81" s="7"/>
      <c r="B81" s="7"/>
      <c r="C81" s="7"/>
      <c r="D81" s="119"/>
      <c r="E81" s="119"/>
      <c r="F81" s="62"/>
      <c r="G81" s="62"/>
      <c r="H81" s="62"/>
      <c r="I81" s="62"/>
      <c r="J81" s="62"/>
      <c r="K81" s="62"/>
      <c r="L81" s="81"/>
      <c r="M81" s="81"/>
      <c r="N81" s="2"/>
    </row>
    <row r="82" spans="1:14" ht="15.75">
      <c r="A82" s="54" t="s">
        <v>101</v>
      </c>
      <c r="B82" s="7"/>
      <c r="C82" s="7"/>
      <c r="D82" s="119">
        <v>0</v>
      </c>
      <c r="E82" s="119"/>
      <c r="F82" s="62">
        <v>0</v>
      </c>
      <c r="G82" s="62"/>
      <c r="H82" s="62">
        <v>21456</v>
      </c>
      <c r="I82" s="62"/>
      <c r="J82" s="62">
        <f>SUM(D82:H82)</f>
        <v>21456</v>
      </c>
      <c r="K82" s="62"/>
      <c r="L82" s="81">
        <v>1010</v>
      </c>
      <c r="M82" s="81">
        <f>SUM(J82:L82)</f>
        <v>22466</v>
      </c>
      <c r="N82" s="2"/>
    </row>
    <row r="83" spans="1:14" ht="15.75">
      <c r="A83" s="7"/>
      <c r="B83" s="7"/>
      <c r="C83" s="7"/>
      <c r="D83" s="119"/>
      <c r="E83" s="119"/>
      <c r="F83" s="62"/>
      <c r="G83" s="62"/>
      <c r="H83" s="62"/>
      <c r="I83" s="62"/>
      <c r="J83" s="62"/>
      <c r="K83" s="62"/>
      <c r="L83" s="81"/>
      <c r="M83" s="81"/>
      <c r="N83" s="2"/>
    </row>
    <row r="84" spans="1:14" ht="15.75">
      <c r="A84" s="7"/>
      <c r="B84" s="7"/>
      <c r="C84" s="7"/>
      <c r="D84" s="12"/>
      <c r="E84" s="12"/>
      <c r="F84" s="62"/>
      <c r="G84" s="62"/>
      <c r="H84" s="62"/>
      <c r="I84" s="62"/>
      <c r="J84" s="62"/>
      <c r="K84" s="62"/>
      <c r="L84" s="81"/>
      <c r="M84" s="81"/>
      <c r="N84" s="2"/>
    </row>
    <row r="85" spans="1:14" ht="16.5" thickBot="1">
      <c r="A85" s="30" t="s">
        <v>143</v>
      </c>
      <c r="B85" s="30"/>
      <c r="C85" s="30"/>
      <c r="D85" s="26">
        <f>SUM(D76:D84)</f>
        <v>75831</v>
      </c>
      <c r="E85" s="26"/>
      <c r="F85" s="26">
        <f>SUM(F76:F84)</f>
        <v>4268</v>
      </c>
      <c r="G85" s="26"/>
      <c r="H85" s="26">
        <f>SUM(H76:H84)</f>
        <v>181246</v>
      </c>
      <c r="I85" s="26"/>
      <c r="J85" s="26">
        <f>SUM(J76:J84)</f>
        <v>261345</v>
      </c>
      <c r="K85" s="26">
        <f>SUM(K76:K84)</f>
        <v>0</v>
      </c>
      <c r="L85" s="26">
        <f>SUM(L76:L84)</f>
        <v>7420</v>
      </c>
      <c r="M85" s="26">
        <f>SUM(M76:M84)</f>
        <v>268765</v>
      </c>
      <c r="N85" s="2"/>
    </row>
    <row r="86" spans="1:13" ht="16.5" thickTop="1">
      <c r="A86" s="7"/>
      <c r="B86" s="7"/>
      <c r="C86" s="7"/>
      <c r="D86" s="7"/>
      <c r="E86" s="7"/>
      <c r="F86" s="4"/>
      <c r="G86" s="4"/>
      <c r="H86" s="4"/>
      <c r="I86" s="4"/>
      <c r="J86" s="4"/>
      <c r="K86" s="4"/>
      <c r="L86" s="81"/>
      <c r="M86" s="2"/>
    </row>
    <row r="88" spans="1:3" ht="15.75">
      <c r="A88" s="31" t="s">
        <v>90</v>
      </c>
      <c r="B88" s="31"/>
      <c r="C88" s="31"/>
    </row>
    <row r="89" spans="1:3" ht="15.75">
      <c r="A89" s="16" t="s">
        <v>112</v>
      </c>
      <c r="B89" s="16"/>
      <c r="C89" s="16"/>
    </row>
  </sheetData>
  <sheetProtection/>
  <mergeCells count="5">
    <mergeCell ref="D10:J10"/>
    <mergeCell ref="D68:J68"/>
    <mergeCell ref="H69:I69"/>
    <mergeCell ref="F46:G46"/>
    <mergeCell ref="H46:I46"/>
  </mergeCells>
  <printOptions/>
  <pageMargins left="0.54" right="0.24" top="0.4" bottom="0.2" header="0.4" footer="0.2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2"/>
  <sheetViews>
    <sheetView view="pageBreakPreview" zoomScaleSheetLayoutView="100" zoomScalePageLayoutView="0" workbookViewId="0" topLeftCell="A49">
      <selection activeCell="G24" sqref="G24"/>
    </sheetView>
  </sheetViews>
  <sheetFormatPr defaultColWidth="9.00390625" defaultRowHeight="15.75"/>
  <cols>
    <col min="1" max="1" width="11.125" style="0" customWidth="1"/>
    <col min="2" max="2" width="35.375" style="0" customWidth="1"/>
    <col min="3" max="3" width="12.00390625" style="11" customWidth="1"/>
    <col min="4" max="4" width="1.4921875" style="11" customWidth="1"/>
    <col min="5" max="5" width="13.125" style="11" customWidth="1"/>
    <col min="6" max="6" width="1.625" style="11" customWidth="1"/>
    <col min="7" max="7" width="11.875" style="11" customWidth="1"/>
    <col min="8" max="8" width="1.12109375" style="0" customWidth="1"/>
    <col min="9" max="9" width="12.875" style="0" customWidth="1"/>
    <col min="11" max="11" width="10.50390625" style="0" hidden="1" customWidth="1"/>
    <col min="12" max="12" width="12.875" style="0" hidden="1" customWidth="1"/>
    <col min="13" max="13" width="14.75390625" style="0" hidden="1" customWidth="1"/>
    <col min="14" max="19" width="0" style="0" hidden="1" customWidth="1"/>
    <col min="21" max="21" width="12.625" style="0" bestFit="1" customWidth="1"/>
  </cols>
  <sheetData>
    <row r="1" spans="1:9" ht="18.75">
      <c r="A1" s="36"/>
      <c r="B1" s="125" t="s">
        <v>6</v>
      </c>
      <c r="C1" s="125"/>
      <c r="D1" s="125"/>
      <c r="E1" s="125"/>
      <c r="F1" s="125"/>
      <c r="G1" s="125"/>
      <c r="H1" s="125"/>
      <c r="I1" s="125"/>
    </row>
    <row r="2" spans="1:9" ht="15.75">
      <c r="A2" s="21"/>
      <c r="B2" s="126" t="s">
        <v>25</v>
      </c>
      <c r="C2" s="126"/>
      <c r="D2" s="126"/>
      <c r="E2" s="126"/>
      <c r="F2" s="126"/>
      <c r="G2" s="126"/>
      <c r="H2" s="126"/>
      <c r="I2" s="126"/>
    </row>
    <row r="3" spans="1:9" ht="15.75">
      <c r="A3" s="21"/>
      <c r="B3" s="126" t="s">
        <v>26</v>
      </c>
      <c r="C3" s="126"/>
      <c r="D3" s="126"/>
      <c r="E3" s="126"/>
      <c r="F3" s="126"/>
      <c r="G3" s="126"/>
      <c r="H3" s="126"/>
      <c r="I3" s="126"/>
    </row>
    <row r="4" spans="1:9" ht="16.5" thickBot="1">
      <c r="A4" s="35"/>
      <c r="B4" s="35"/>
      <c r="C4" s="56"/>
      <c r="D4" s="56"/>
      <c r="E4" s="56"/>
      <c r="F4" s="56"/>
      <c r="G4" s="56"/>
      <c r="H4" s="35"/>
      <c r="I4" s="35"/>
    </row>
    <row r="5" spans="1:9" ht="15.75">
      <c r="A5" s="21"/>
      <c r="B5" s="21"/>
      <c r="C5" s="103"/>
      <c r="D5" s="103"/>
      <c r="E5" s="103"/>
      <c r="F5" s="103"/>
      <c r="G5" s="103"/>
      <c r="H5" s="21"/>
      <c r="I5" s="21"/>
    </row>
    <row r="6" spans="1:9" ht="15.75">
      <c r="A6" s="21"/>
      <c r="B6" s="21"/>
      <c r="C6" s="103"/>
      <c r="D6" s="103"/>
      <c r="E6" s="103"/>
      <c r="F6" s="103"/>
      <c r="G6" s="103"/>
      <c r="H6" s="21"/>
      <c r="I6" s="21"/>
    </row>
    <row r="7" spans="1:9" ht="15.75">
      <c r="A7" s="1" t="s">
        <v>84</v>
      </c>
      <c r="B7" s="59"/>
      <c r="C7" s="75"/>
      <c r="D7" s="75"/>
      <c r="E7" s="75"/>
      <c r="F7" s="75"/>
      <c r="G7" s="75"/>
      <c r="H7" s="59"/>
      <c r="I7" s="59"/>
    </row>
    <row r="8" spans="1:9" ht="15.75">
      <c r="A8" s="1" t="s">
        <v>138</v>
      </c>
      <c r="B8" s="59"/>
      <c r="C8" s="75"/>
      <c r="D8" s="75"/>
      <c r="E8" s="75"/>
      <c r="F8" s="75"/>
      <c r="G8" s="75"/>
      <c r="H8" s="59"/>
      <c r="I8" s="59"/>
    </row>
    <row r="9" spans="1:9" ht="15.75">
      <c r="A9" s="13" t="s">
        <v>100</v>
      </c>
      <c r="B9" s="13"/>
      <c r="C9" s="110"/>
      <c r="D9" s="58"/>
      <c r="E9" s="111"/>
      <c r="F9" s="58"/>
      <c r="G9" s="111"/>
      <c r="H9" s="54"/>
      <c r="I9" s="54"/>
    </row>
    <row r="10" spans="1:9" ht="15.75">
      <c r="A10" s="54"/>
      <c r="B10" s="54"/>
      <c r="C10" s="127" t="s">
        <v>65</v>
      </c>
      <c r="D10" s="127"/>
      <c r="E10" s="127"/>
      <c r="F10" s="105"/>
      <c r="G10" s="128" t="s">
        <v>66</v>
      </c>
      <c r="H10" s="128"/>
      <c r="I10" s="128"/>
    </row>
    <row r="11" spans="1:13" ht="15.75">
      <c r="A11" s="54"/>
      <c r="B11" s="54"/>
      <c r="C11" s="105" t="s">
        <v>125</v>
      </c>
      <c r="D11" s="105"/>
      <c r="E11" s="105" t="s">
        <v>126</v>
      </c>
      <c r="F11" s="105"/>
      <c r="G11" s="105" t="s">
        <v>125</v>
      </c>
      <c r="H11" s="9"/>
      <c r="I11" s="9" t="s">
        <v>126</v>
      </c>
      <c r="K11" t="s">
        <v>76</v>
      </c>
      <c r="L11" s="129" t="s">
        <v>77</v>
      </c>
      <c r="M11" s="129"/>
    </row>
    <row r="12" spans="1:13" ht="15.75">
      <c r="A12" s="54"/>
      <c r="B12" s="54"/>
      <c r="C12" s="105" t="s">
        <v>127</v>
      </c>
      <c r="D12" s="105"/>
      <c r="E12" s="105" t="s">
        <v>128</v>
      </c>
      <c r="F12" s="105"/>
      <c r="G12" s="105" t="s">
        <v>129</v>
      </c>
      <c r="H12" s="9"/>
      <c r="I12" s="9" t="s">
        <v>130</v>
      </c>
      <c r="L12" s="45" t="s">
        <v>78</v>
      </c>
      <c r="M12" s="45" t="s">
        <v>79</v>
      </c>
    </row>
    <row r="13" spans="1:9" ht="15.75">
      <c r="A13" s="54"/>
      <c r="B13" s="54"/>
      <c r="C13" s="105"/>
      <c r="D13" s="105"/>
      <c r="E13" s="105" t="s">
        <v>127</v>
      </c>
      <c r="F13" s="105"/>
      <c r="G13" s="105"/>
      <c r="H13" s="9"/>
      <c r="I13" s="9" t="s">
        <v>131</v>
      </c>
    </row>
    <row r="14" spans="1:11" ht="15.75">
      <c r="A14" s="54"/>
      <c r="B14" s="54"/>
      <c r="C14" s="19">
        <v>42035</v>
      </c>
      <c r="D14" s="19"/>
      <c r="E14" s="19">
        <v>41670</v>
      </c>
      <c r="F14" s="19"/>
      <c r="G14" s="19">
        <f>C14</f>
        <v>42035</v>
      </c>
      <c r="H14" s="19"/>
      <c r="I14" s="19">
        <f>E14</f>
        <v>41670</v>
      </c>
      <c r="K14" s="19">
        <v>40025</v>
      </c>
    </row>
    <row r="15" spans="1:11" ht="15.75">
      <c r="A15" s="54"/>
      <c r="B15" s="54"/>
      <c r="C15" s="112" t="s">
        <v>0</v>
      </c>
      <c r="D15" s="106"/>
      <c r="E15" s="112" t="s">
        <v>0</v>
      </c>
      <c r="F15" s="106"/>
      <c r="G15" s="112" t="s">
        <v>0</v>
      </c>
      <c r="H15" s="19"/>
      <c r="I15" s="20" t="s">
        <v>0</v>
      </c>
      <c r="K15" s="46" t="s">
        <v>0</v>
      </c>
    </row>
    <row r="16" spans="1:11" ht="15.75">
      <c r="A16" s="54"/>
      <c r="B16" s="54"/>
      <c r="C16" s="106"/>
      <c r="D16" s="106"/>
      <c r="E16" s="106"/>
      <c r="F16" s="106"/>
      <c r="G16" s="106"/>
      <c r="H16" s="19"/>
      <c r="I16" s="19"/>
      <c r="K16" s="2"/>
    </row>
    <row r="17" spans="1:21" ht="15.75">
      <c r="A17" s="54" t="s">
        <v>3</v>
      </c>
      <c r="B17" s="54"/>
      <c r="C17" s="62">
        <v>20286</v>
      </c>
      <c r="D17" s="62"/>
      <c r="E17" s="62">
        <v>23022</v>
      </c>
      <c r="F17" s="62"/>
      <c r="G17" s="62">
        <v>52552</v>
      </c>
      <c r="H17" s="62"/>
      <c r="I17" s="62">
        <v>58850</v>
      </c>
      <c r="K17" s="2">
        <v>11138</v>
      </c>
      <c r="L17" s="37">
        <f>C17-K17</f>
        <v>9148</v>
      </c>
      <c r="M17" s="37">
        <f>C17-E17</f>
        <v>-2736</v>
      </c>
      <c r="O17" s="42" t="s">
        <v>80</v>
      </c>
      <c r="U17" s="63"/>
    </row>
    <row r="18" spans="1:13" ht="15.75">
      <c r="A18" s="54"/>
      <c r="B18" s="54"/>
      <c r="C18" s="62"/>
      <c r="D18" s="62"/>
      <c r="E18" s="66"/>
      <c r="F18" s="62"/>
      <c r="G18" s="62"/>
      <c r="H18" s="62"/>
      <c r="I18" s="62"/>
      <c r="K18" s="2"/>
      <c r="L18" s="37"/>
      <c r="M18" s="37"/>
    </row>
    <row r="19" spans="1:15" ht="15.75">
      <c r="A19" s="54" t="s">
        <v>57</v>
      </c>
      <c r="B19" s="54"/>
      <c r="C19" s="62">
        <v>-12558</v>
      </c>
      <c r="D19" s="62"/>
      <c r="E19" s="62">
        <v>-11732</v>
      </c>
      <c r="F19" s="62"/>
      <c r="G19" s="62">
        <v>-27704</v>
      </c>
      <c r="H19" s="62"/>
      <c r="I19" s="62">
        <v>-27406</v>
      </c>
      <c r="K19" s="2">
        <v>-7092</v>
      </c>
      <c r="L19" s="37">
        <f>-C19+K19</f>
        <v>5466</v>
      </c>
      <c r="M19" s="37">
        <f>-C19+E19</f>
        <v>826</v>
      </c>
      <c r="O19" s="42" t="s">
        <v>81</v>
      </c>
    </row>
    <row r="20" spans="1:13" ht="15.75">
      <c r="A20" s="54"/>
      <c r="B20" s="54"/>
      <c r="C20" s="78"/>
      <c r="D20" s="78"/>
      <c r="E20" s="113"/>
      <c r="F20" s="78"/>
      <c r="G20" s="78"/>
      <c r="H20" s="78"/>
      <c r="I20" s="78"/>
      <c r="K20" s="3"/>
      <c r="L20" s="4"/>
      <c r="M20" s="4"/>
    </row>
    <row r="21" spans="1:13" ht="15.75">
      <c r="A21" s="13" t="s">
        <v>58</v>
      </c>
      <c r="B21" s="54"/>
      <c r="C21" s="62">
        <f>SUM(C17:C19)</f>
        <v>7728</v>
      </c>
      <c r="D21" s="62"/>
      <c r="E21" s="14">
        <f>SUM(E17:E20)</f>
        <v>11290</v>
      </c>
      <c r="F21" s="58"/>
      <c r="G21" s="62">
        <f>SUM(G17:G20)</f>
        <v>24848</v>
      </c>
      <c r="H21" s="62">
        <f>+H17+H19</f>
        <v>0</v>
      </c>
      <c r="I21" s="62">
        <f>SUM(I17:I19)</f>
        <v>31444</v>
      </c>
      <c r="K21" s="14">
        <f>+K17+K19</f>
        <v>4046</v>
      </c>
      <c r="L21" s="14"/>
      <c r="M21" s="14"/>
    </row>
    <row r="22" spans="1:13" ht="15.75">
      <c r="A22" s="54"/>
      <c r="B22" s="54"/>
      <c r="C22" s="62"/>
      <c r="D22" s="62"/>
      <c r="E22" s="14"/>
      <c r="F22" s="58"/>
      <c r="G22" s="58"/>
      <c r="H22" s="62"/>
      <c r="I22" s="58"/>
      <c r="K22" s="2"/>
      <c r="L22" s="2"/>
      <c r="M22" s="2"/>
    </row>
    <row r="23" spans="1:13" ht="15.75">
      <c r="A23" s="54" t="s">
        <v>60</v>
      </c>
      <c r="B23" s="54"/>
      <c r="C23" s="62">
        <v>-1287</v>
      </c>
      <c r="D23" s="62"/>
      <c r="E23" s="14">
        <v>-1911</v>
      </c>
      <c r="F23" s="58"/>
      <c r="G23" s="62">
        <v>-5097</v>
      </c>
      <c r="H23" s="62"/>
      <c r="I23" s="62">
        <v>-5116</v>
      </c>
      <c r="K23" s="2">
        <v>-994</v>
      </c>
      <c r="L23" s="37">
        <f>-C23+K23</f>
        <v>293</v>
      </c>
      <c r="M23" s="37">
        <f>-C23+E25</f>
        <v>2935</v>
      </c>
    </row>
    <row r="24" spans="1:13" ht="15.75">
      <c r="A24" s="54"/>
      <c r="B24" s="54"/>
      <c r="C24" s="62"/>
      <c r="D24" s="62"/>
      <c r="E24" s="14"/>
      <c r="F24" s="58"/>
      <c r="G24" s="58"/>
      <c r="H24" s="62"/>
      <c r="I24" s="58"/>
      <c r="K24" s="2"/>
      <c r="L24" s="37"/>
      <c r="M24" s="37"/>
    </row>
    <row r="25" spans="1:13" ht="15.75">
      <c r="A25" s="54" t="s">
        <v>59</v>
      </c>
      <c r="B25" s="54"/>
      <c r="C25" s="62">
        <v>1932</v>
      </c>
      <c r="D25" s="62"/>
      <c r="E25" s="14">
        <v>1648</v>
      </c>
      <c r="F25" s="58"/>
      <c r="G25" s="96">
        <v>4983</v>
      </c>
      <c r="H25" s="62"/>
      <c r="I25" s="62">
        <v>4374</v>
      </c>
      <c r="K25" s="2">
        <v>356</v>
      </c>
      <c r="L25" s="37">
        <f>C25-K25</f>
        <v>1576</v>
      </c>
      <c r="M25" s="37" t="e">
        <f>C25-#REF!</f>
        <v>#REF!</v>
      </c>
    </row>
    <row r="26" spans="1:13" ht="15.75">
      <c r="A26" s="54"/>
      <c r="B26" s="54"/>
      <c r="C26" s="78"/>
      <c r="D26" s="78"/>
      <c r="E26" s="113"/>
      <c r="F26" s="73"/>
      <c r="G26" s="73"/>
      <c r="H26" s="78"/>
      <c r="I26" s="73"/>
      <c r="K26" s="3"/>
      <c r="L26" s="4"/>
      <c r="M26" s="4"/>
    </row>
    <row r="27" spans="1:13" ht="15.75">
      <c r="A27" s="13" t="s">
        <v>70</v>
      </c>
      <c r="B27" s="54"/>
      <c r="C27" s="62">
        <f>SUM(C21:C25)</f>
        <v>8373</v>
      </c>
      <c r="D27" s="62">
        <f>SUM(D21:D26)</f>
        <v>0</v>
      </c>
      <c r="E27" s="14">
        <f>SUM(E21:E25)</f>
        <v>11027</v>
      </c>
      <c r="F27" s="62">
        <f>SUM(F21:F26)</f>
        <v>0</v>
      </c>
      <c r="G27" s="62">
        <f>SUM(G21:G26)</f>
        <v>24734</v>
      </c>
      <c r="H27" s="66">
        <f>SUM(H21:H26)</f>
        <v>0</v>
      </c>
      <c r="I27" s="66">
        <f>SUM(I21:I25)</f>
        <v>30702</v>
      </c>
      <c r="K27" s="4">
        <f>SUM(K21:K26)</f>
        <v>3408</v>
      </c>
      <c r="L27" s="4"/>
      <c r="M27" s="4"/>
    </row>
    <row r="28" spans="1:13" ht="15.75">
      <c r="A28" s="54"/>
      <c r="B28" s="54"/>
      <c r="C28" s="62"/>
      <c r="D28" s="62"/>
      <c r="E28" s="14"/>
      <c r="F28" s="58"/>
      <c r="G28" s="58"/>
      <c r="H28" s="62"/>
      <c r="I28" s="58"/>
      <c r="K28" s="2"/>
      <c r="L28" s="4"/>
      <c r="M28" s="4"/>
    </row>
    <row r="29" spans="1:13" ht="15.75">
      <c r="A29" s="54" t="s">
        <v>123</v>
      </c>
      <c r="B29" s="54"/>
      <c r="C29" s="62">
        <v>-10</v>
      </c>
      <c r="D29" s="62"/>
      <c r="E29" s="14">
        <v>-6</v>
      </c>
      <c r="F29" s="58"/>
      <c r="G29" s="62">
        <v>-74</v>
      </c>
      <c r="H29" s="62"/>
      <c r="I29" s="62">
        <v>-68</v>
      </c>
      <c r="K29" s="2">
        <v>-3</v>
      </c>
      <c r="L29" s="37">
        <f>-C29+K29</f>
        <v>7</v>
      </c>
      <c r="M29" s="37" t="e">
        <f>-C29+#REF!</f>
        <v>#REF!</v>
      </c>
    </row>
    <row r="30" spans="1:14" ht="15.75">
      <c r="A30" s="59"/>
      <c r="B30" s="54"/>
      <c r="C30" s="78"/>
      <c r="D30" s="78"/>
      <c r="E30" s="113"/>
      <c r="F30" s="78"/>
      <c r="G30" s="73"/>
      <c r="H30" s="78"/>
      <c r="I30" s="73"/>
      <c r="K30" s="3"/>
      <c r="L30" s="4"/>
      <c r="M30" s="4"/>
      <c r="N30" s="7"/>
    </row>
    <row r="31" spans="1:21" ht="15.75">
      <c r="A31" s="13" t="s">
        <v>5</v>
      </c>
      <c r="B31" s="54"/>
      <c r="C31" s="62">
        <f>SUM(C27:C30)</f>
        <v>8363</v>
      </c>
      <c r="D31" s="62">
        <f>SUM(D27:D30)</f>
        <v>0</v>
      </c>
      <c r="E31" s="14">
        <f>SUM(E27:E29)</f>
        <v>11021</v>
      </c>
      <c r="F31" s="62">
        <f>SUM(F27:F30)</f>
        <v>0</v>
      </c>
      <c r="G31" s="62">
        <f>SUM(G27:G30)</f>
        <v>24660</v>
      </c>
      <c r="H31" s="62"/>
      <c r="I31" s="62">
        <f>SUM(I27:I29)</f>
        <v>30634</v>
      </c>
      <c r="K31" s="14" t="e">
        <f>+K21+K25+K23+#REF!+K29</f>
        <v>#REF!</v>
      </c>
      <c r="L31" s="14"/>
      <c r="M31" s="14"/>
      <c r="N31" s="7"/>
      <c r="U31" s="63"/>
    </row>
    <row r="32" spans="1:14" ht="15.75">
      <c r="A32" s="54"/>
      <c r="B32" s="54"/>
      <c r="C32" s="62"/>
      <c r="D32" s="62"/>
      <c r="E32" s="14"/>
      <c r="F32" s="62"/>
      <c r="G32" s="62"/>
      <c r="H32" s="62"/>
      <c r="I32" s="62"/>
      <c r="K32" s="4"/>
      <c r="L32" s="4"/>
      <c r="M32" s="4"/>
      <c r="N32" s="7"/>
    </row>
    <row r="33" spans="1:13" ht="15.75">
      <c r="A33" s="54" t="s">
        <v>124</v>
      </c>
      <c r="B33" s="54"/>
      <c r="C33" s="62">
        <v>-1404</v>
      </c>
      <c r="D33" s="62"/>
      <c r="E33" s="14">
        <v>-2933</v>
      </c>
      <c r="F33" s="62"/>
      <c r="G33" s="62">
        <v>-5502</v>
      </c>
      <c r="H33" s="62"/>
      <c r="I33" s="62">
        <v>-8168</v>
      </c>
      <c r="K33" s="2">
        <v>-939</v>
      </c>
      <c r="L33" s="37">
        <f>-C33+K33</f>
        <v>465</v>
      </c>
      <c r="M33" s="37">
        <f>-C33+E33</f>
        <v>-1529</v>
      </c>
    </row>
    <row r="34" spans="1:13" ht="15.75">
      <c r="A34" s="54"/>
      <c r="B34" s="54"/>
      <c r="C34" s="73"/>
      <c r="D34" s="73"/>
      <c r="E34" s="114"/>
      <c r="F34" s="78"/>
      <c r="G34" s="78"/>
      <c r="H34" s="78"/>
      <c r="I34" s="78"/>
      <c r="K34" s="6"/>
      <c r="L34" s="7"/>
      <c r="M34" s="7"/>
    </row>
    <row r="35" spans="1:13" ht="16.5" thickBot="1">
      <c r="A35" s="1" t="s">
        <v>103</v>
      </c>
      <c r="B35" s="54"/>
      <c r="C35" s="26">
        <f>SUM(C31:C34)</f>
        <v>6959</v>
      </c>
      <c r="D35" s="26">
        <f>SUM(D31:D34)</f>
        <v>0</v>
      </c>
      <c r="E35" s="26">
        <f>SUM(E31:E33)</f>
        <v>8088</v>
      </c>
      <c r="F35" s="26">
        <f>SUM(F31:F34)</f>
        <v>0</v>
      </c>
      <c r="G35" s="26">
        <f>SUM(G31:G34)</f>
        <v>19158</v>
      </c>
      <c r="H35" s="26">
        <f>SUM(H31:H34)</f>
        <v>0</v>
      </c>
      <c r="I35" s="26">
        <f>SUM(I31:I33)</f>
        <v>22466</v>
      </c>
      <c r="K35" s="48"/>
      <c r="L35" s="48"/>
      <c r="M35" s="48"/>
    </row>
    <row r="36" spans="1:13" ht="16.5" thickTop="1">
      <c r="A36" s="54"/>
      <c r="B36" s="54"/>
      <c r="C36" s="62"/>
      <c r="D36" s="62"/>
      <c r="E36" s="14"/>
      <c r="F36" s="62"/>
      <c r="G36" s="62"/>
      <c r="H36" s="62"/>
      <c r="I36" s="62"/>
      <c r="K36" s="4"/>
      <c r="L36" s="4"/>
      <c r="M36" s="4"/>
    </row>
    <row r="37" spans="1:13" ht="15.75">
      <c r="A37" s="1" t="s">
        <v>103</v>
      </c>
      <c r="B37" s="54"/>
      <c r="C37" s="62"/>
      <c r="D37" s="62"/>
      <c r="E37" s="14"/>
      <c r="F37" s="62"/>
      <c r="G37" s="62"/>
      <c r="H37" s="62"/>
      <c r="I37" s="62"/>
      <c r="K37" s="4"/>
      <c r="L37" s="4"/>
      <c r="M37" s="4"/>
    </row>
    <row r="38" spans="1:14" ht="15.75">
      <c r="A38" s="13" t="s">
        <v>99</v>
      </c>
      <c r="B38" s="54"/>
      <c r="C38" s="62"/>
      <c r="D38" s="62"/>
      <c r="E38" s="14"/>
      <c r="F38" s="62"/>
      <c r="G38" s="62"/>
      <c r="H38" s="62"/>
      <c r="I38" s="62"/>
      <c r="K38" s="2"/>
      <c r="L38" s="47"/>
      <c r="M38" s="47"/>
      <c r="N38" s="7"/>
    </row>
    <row r="39" spans="1:14" ht="15.75">
      <c r="A39" s="54"/>
      <c r="B39" s="54"/>
      <c r="C39" s="62"/>
      <c r="D39" s="62"/>
      <c r="E39" s="14"/>
      <c r="F39" s="62"/>
      <c r="G39" s="62"/>
      <c r="H39" s="62"/>
      <c r="I39" s="62"/>
      <c r="K39" s="2"/>
      <c r="L39" s="47"/>
      <c r="M39" s="47"/>
      <c r="N39" s="7"/>
    </row>
    <row r="40" spans="1:14" ht="15.75">
      <c r="A40" s="50" t="s">
        <v>94</v>
      </c>
      <c r="B40" s="54"/>
      <c r="C40" s="62">
        <f>C44-C42</f>
        <v>6797</v>
      </c>
      <c r="D40" s="62"/>
      <c r="E40" s="14">
        <f>E44-E42</f>
        <v>7730</v>
      </c>
      <c r="F40" s="62"/>
      <c r="G40" s="62">
        <f>+G44-G42</f>
        <v>18525</v>
      </c>
      <c r="H40" s="62"/>
      <c r="I40" s="62">
        <f>I44-I42</f>
        <v>21456</v>
      </c>
      <c r="K40" s="14" t="e">
        <f>K44-K42</f>
        <v>#REF!</v>
      </c>
      <c r="L40" s="47" t="e">
        <f>C40-K40</f>
        <v>#REF!</v>
      </c>
      <c r="M40" s="47">
        <f>C40-E40</f>
        <v>-933</v>
      </c>
      <c r="N40" s="7"/>
    </row>
    <row r="41" spans="1:14" ht="15.75">
      <c r="A41" s="59"/>
      <c r="B41" s="54"/>
      <c r="C41" s="62"/>
      <c r="D41" s="62"/>
      <c r="E41" s="14"/>
      <c r="F41" s="62"/>
      <c r="G41" s="62"/>
      <c r="H41" s="62"/>
      <c r="I41" s="62"/>
      <c r="K41" s="2"/>
      <c r="L41" s="47"/>
      <c r="M41" s="47"/>
      <c r="N41" s="7"/>
    </row>
    <row r="42" spans="1:14" s="11" customFormat="1" ht="15.75">
      <c r="A42" s="50" t="s">
        <v>87</v>
      </c>
      <c r="B42" s="58"/>
      <c r="C42" s="62">
        <v>162</v>
      </c>
      <c r="D42" s="62"/>
      <c r="E42" s="62">
        <v>358</v>
      </c>
      <c r="F42" s="62"/>
      <c r="G42" s="62">
        <v>633</v>
      </c>
      <c r="H42" s="62"/>
      <c r="I42" s="62">
        <v>1010</v>
      </c>
      <c r="K42" s="55">
        <v>78</v>
      </c>
      <c r="L42" s="44">
        <f>C42-K42</f>
        <v>84</v>
      </c>
      <c r="M42" s="44">
        <f>C42-E42</f>
        <v>-196</v>
      </c>
      <c r="N42" s="12"/>
    </row>
    <row r="43" spans="1:14" ht="15.75">
      <c r="A43" s="58"/>
      <c r="B43" s="58"/>
      <c r="C43" s="62"/>
      <c r="D43" s="62"/>
      <c r="E43" s="14"/>
      <c r="F43" s="62"/>
      <c r="G43" s="62"/>
      <c r="H43" s="62"/>
      <c r="I43" s="62"/>
      <c r="J43" s="11"/>
      <c r="K43" s="14"/>
      <c r="L43" s="14"/>
      <c r="M43" s="14"/>
      <c r="N43" s="7"/>
    </row>
    <row r="44" spans="1:14" ht="16.5" thickBot="1">
      <c r="A44" s="1" t="s">
        <v>103</v>
      </c>
      <c r="B44" s="30"/>
      <c r="C44" s="26">
        <f aca="true" t="shared" si="0" ref="C44:I44">C35</f>
        <v>6959</v>
      </c>
      <c r="D44" s="26">
        <f t="shared" si="0"/>
        <v>0</v>
      </c>
      <c r="E44" s="26">
        <f t="shared" si="0"/>
        <v>8088</v>
      </c>
      <c r="F44" s="26">
        <f t="shared" si="0"/>
        <v>0</v>
      </c>
      <c r="G44" s="26">
        <f t="shared" si="0"/>
        <v>19158</v>
      </c>
      <c r="H44" s="26">
        <f t="shared" si="0"/>
        <v>0</v>
      </c>
      <c r="I44" s="26">
        <f t="shared" si="0"/>
        <v>22466</v>
      </c>
      <c r="J44" s="11"/>
      <c r="K44" s="26" t="e">
        <f>+#REF!</f>
        <v>#REF!</v>
      </c>
      <c r="L44" s="18" t="e">
        <f>+#REF!</f>
        <v>#REF!</v>
      </c>
      <c r="M44" s="18" t="e">
        <f>+#REF!</f>
        <v>#REF!</v>
      </c>
      <c r="N44" s="7"/>
    </row>
    <row r="45" spans="1:14" ht="16.5" thickTop="1">
      <c r="A45" s="54"/>
      <c r="B45" s="54"/>
      <c r="C45" s="58"/>
      <c r="D45" s="58"/>
      <c r="E45" s="12"/>
      <c r="F45" s="58"/>
      <c r="G45" s="58"/>
      <c r="H45" s="62"/>
      <c r="I45" s="58"/>
      <c r="K45" s="7"/>
      <c r="L45" s="7"/>
      <c r="M45" s="7"/>
      <c r="N45" s="7"/>
    </row>
    <row r="46" spans="1:14" ht="15.75">
      <c r="A46" s="54"/>
      <c r="B46" s="54"/>
      <c r="C46" s="58"/>
      <c r="D46" s="58"/>
      <c r="E46" s="12"/>
      <c r="F46" s="58"/>
      <c r="G46" s="58"/>
      <c r="H46" s="62"/>
      <c r="I46" s="58"/>
      <c r="K46" s="7"/>
      <c r="L46" s="7"/>
      <c r="M46" s="7"/>
      <c r="N46" s="7"/>
    </row>
    <row r="47" spans="1:9" ht="15.75">
      <c r="A47" s="13" t="s">
        <v>93</v>
      </c>
      <c r="B47" s="54"/>
      <c r="C47" s="58"/>
      <c r="D47" s="58"/>
      <c r="E47" s="12"/>
      <c r="F47" s="58"/>
      <c r="G47" s="58"/>
      <c r="H47" s="62"/>
      <c r="I47" s="58"/>
    </row>
    <row r="48" spans="1:9" ht="15.75">
      <c r="A48" s="54"/>
      <c r="B48" s="54"/>
      <c r="C48" s="58"/>
      <c r="D48" s="58"/>
      <c r="E48" s="12"/>
      <c r="F48" s="58"/>
      <c r="G48" s="58"/>
      <c r="H48" s="62"/>
      <c r="I48" s="58"/>
    </row>
    <row r="49" spans="1:9" ht="16.5" thickBot="1">
      <c r="A49" s="76" t="s">
        <v>82</v>
      </c>
      <c r="B49" s="54"/>
      <c r="C49" s="79">
        <f>C40/758310*100</f>
        <v>0.8963352718545186</v>
      </c>
      <c r="D49" s="79"/>
      <c r="E49" s="79">
        <f>E40/758310*100</f>
        <v>1.019372024633725</v>
      </c>
      <c r="F49" s="79"/>
      <c r="G49" s="79">
        <f>G40/758310*100</f>
        <v>2.442932310005143</v>
      </c>
      <c r="H49" s="79"/>
      <c r="I49" s="79">
        <f>I40/758310*100</f>
        <v>2.829449697353325</v>
      </c>
    </row>
    <row r="50" spans="1:9" ht="16.5" thickTop="1">
      <c r="A50" s="54"/>
      <c r="B50" s="54"/>
      <c r="C50" s="58"/>
      <c r="D50" s="58"/>
      <c r="E50" s="12"/>
      <c r="F50" s="58"/>
      <c r="G50" s="58"/>
      <c r="H50" s="62"/>
      <c r="I50" s="58"/>
    </row>
    <row r="51" spans="1:9" ht="16.5" thickBot="1">
      <c r="A51" s="76" t="s">
        <v>83</v>
      </c>
      <c r="B51" s="54"/>
      <c r="C51" s="80">
        <f>C49</f>
        <v>0.8963352718545186</v>
      </c>
      <c r="D51" s="80"/>
      <c r="E51" s="95">
        <f>E49</f>
        <v>1.019372024633725</v>
      </c>
      <c r="F51" s="80"/>
      <c r="G51" s="80">
        <f>G49</f>
        <v>2.442932310005143</v>
      </c>
      <c r="H51" s="80"/>
      <c r="I51" s="80">
        <f>I49</f>
        <v>2.829449697353325</v>
      </c>
    </row>
    <row r="52" spans="1:9" ht="16.5" thickTop="1">
      <c r="A52" s="59"/>
      <c r="B52" s="59"/>
      <c r="C52" s="81"/>
      <c r="D52" s="81"/>
      <c r="E52" s="81"/>
      <c r="F52" s="81"/>
      <c r="G52" s="81"/>
      <c r="H52" s="81"/>
      <c r="I52" s="81"/>
    </row>
    <row r="53" spans="1:9" ht="15.75">
      <c r="A53" s="31" t="s">
        <v>90</v>
      </c>
      <c r="B53" s="31"/>
      <c r="C53" s="75"/>
      <c r="D53" s="75"/>
      <c r="E53" s="75"/>
      <c r="F53" s="75"/>
      <c r="G53" s="75"/>
      <c r="H53" s="59"/>
      <c r="I53" s="59"/>
    </row>
    <row r="54" spans="1:9" ht="15.75">
      <c r="A54" s="16" t="s">
        <v>112</v>
      </c>
      <c r="B54" s="16"/>
      <c r="C54" s="75"/>
      <c r="D54" s="75"/>
      <c r="E54" s="75"/>
      <c r="F54" s="75"/>
      <c r="G54" s="75"/>
      <c r="H54" s="59"/>
      <c r="I54" s="59"/>
    </row>
    <row r="55" spans="1:9" ht="15.75">
      <c r="A55" s="59"/>
      <c r="B55" s="59"/>
      <c r="C55" s="75"/>
      <c r="D55" s="75"/>
      <c r="E55" s="75"/>
      <c r="F55" s="75"/>
      <c r="G55" s="75"/>
      <c r="H55" s="59"/>
      <c r="I55" s="59"/>
    </row>
    <row r="62" spans="5:9" ht="15.75">
      <c r="E62" s="10"/>
      <c r="H62" s="11"/>
      <c r="I62" s="11"/>
    </row>
  </sheetData>
  <sheetProtection/>
  <mergeCells count="6">
    <mergeCell ref="B1:I1"/>
    <mergeCell ref="B2:I2"/>
    <mergeCell ref="B3:I3"/>
    <mergeCell ref="C10:E10"/>
    <mergeCell ref="G10:I10"/>
    <mergeCell ref="L11:M11"/>
  </mergeCells>
  <printOptions/>
  <pageMargins left="0.77" right="0.24" top="0.4" bottom="0.2" header="0.4" footer="0.2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5"/>
  <sheetViews>
    <sheetView view="pageBreakPreview" zoomScaleSheetLayoutView="100" zoomScalePageLayoutView="0" workbookViewId="0" topLeftCell="A51">
      <selection activeCell="H35" sqref="H35"/>
    </sheetView>
  </sheetViews>
  <sheetFormatPr defaultColWidth="9.00390625" defaultRowHeight="15.75"/>
  <cols>
    <col min="1" max="1" width="2.375" style="42" customWidth="1"/>
    <col min="2" max="2" width="1.875" style="42" customWidth="1"/>
    <col min="3" max="3" width="11.125" style="42" customWidth="1"/>
    <col min="4" max="4" width="39.75390625" style="42" customWidth="1"/>
    <col min="5" max="5" width="4.00390625" style="42" customWidth="1"/>
    <col min="6" max="6" width="13.875" style="109" customWidth="1"/>
    <col min="7" max="7" width="4.00390625" style="42" customWidth="1"/>
    <col min="8" max="8" width="3.625" style="42" customWidth="1"/>
    <col min="9" max="9" width="13.375" style="42" customWidth="1"/>
    <col min="10" max="10" width="3.125" style="42" customWidth="1"/>
    <col min="11" max="16384" width="9.00390625" style="42" customWidth="1"/>
  </cols>
  <sheetData>
    <row r="1" spans="3:10" ht="18.75">
      <c r="C1" s="36"/>
      <c r="D1" s="34" t="s">
        <v>6</v>
      </c>
      <c r="E1" s="36"/>
      <c r="F1" s="115"/>
      <c r="G1" s="36"/>
      <c r="H1" s="36"/>
      <c r="I1" s="36"/>
      <c r="J1" s="36"/>
    </row>
    <row r="2" spans="3:10" ht="15.75">
      <c r="C2" s="21"/>
      <c r="D2" s="33" t="s">
        <v>27</v>
      </c>
      <c r="E2" s="21"/>
      <c r="F2" s="103"/>
      <c r="G2" s="21"/>
      <c r="H2" s="21"/>
      <c r="I2" s="21"/>
      <c r="J2" s="21"/>
    </row>
    <row r="3" spans="3:10" ht="15.75">
      <c r="C3" s="21"/>
      <c r="D3" s="33" t="s">
        <v>26</v>
      </c>
      <c r="E3" s="21"/>
      <c r="F3" s="103"/>
      <c r="G3" s="21"/>
      <c r="H3" s="21"/>
      <c r="I3" s="21"/>
      <c r="J3" s="21"/>
    </row>
    <row r="4" spans="1:10" ht="16.5" thickBot="1">
      <c r="A4" s="35"/>
      <c r="B4" s="35"/>
      <c r="C4" s="35"/>
      <c r="D4" s="35"/>
      <c r="E4" s="35"/>
      <c r="F4" s="56"/>
      <c r="G4" s="35"/>
      <c r="H4" s="35"/>
      <c r="I4" s="35"/>
      <c r="J4" s="35"/>
    </row>
    <row r="5" spans="1:10" ht="15.75">
      <c r="A5" s="21"/>
      <c r="B5" s="21"/>
      <c r="C5" s="21"/>
      <c r="D5" s="21"/>
      <c r="E5" s="21"/>
      <c r="F5" s="103"/>
      <c r="G5" s="21"/>
      <c r="H5" s="21"/>
      <c r="I5" s="21"/>
      <c r="J5" s="21"/>
    </row>
    <row r="6" spans="1:10" ht="15.75">
      <c r="A6" s="1" t="s">
        <v>85</v>
      </c>
      <c r="B6" s="1"/>
      <c r="C6" s="1"/>
      <c r="D6" s="1"/>
      <c r="E6" s="1"/>
      <c r="F6" s="75"/>
      <c r="G6" s="59"/>
      <c r="H6" s="59"/>
      <c r="I6" s="59"/>
      <c r="J6" s="59"/>
    </row>
    <row r="7" spans="1:10" ht="15.75">
      <c r="A7" s="1" t="s">
        <v>144</v>
      </c>
      <c r="B7" s="1"/>
      <c r="C7" s="1"/>
      <c r="D7" s="1"/>
      <c r="E7" s="1"/>
      <c r="F7" s="75"/>
      <c r="G7" s="59"/>
      <c r="H7" s="59"/>
      <c r="I7" s="59"/>
      <c r="J7" s="59"/>
    </row>
    <row r="8" spans="1:10" ht="15.75">
      <c r="A8" s="1"/>
      <c r="B8" s="1"/>
      <c r="C8" s="1"/>
      <c r="D8" s="1"/>
      <c r="E8" s="1"/>
      <c r="F8" s="116"/>
      <c r="G8" s="59"/>
      <c r="H8" s="59"/>
      <c r="I8" s="59"/>
      <c r="J8" s="59"/>
    </row>
    <row r="9" spans="1:10" ht="15.75">
      <c r="A9" s="1"/>
      <c r="B9" s="1"/>
      <c r="C9" s="1"/>
      <c r="D9" s="1"/>
      <c r="E9" s="1"/>
      <c r="F9" s="105" t="s">
        <v>1</v>
      </c>
      <c r="G9" s="59"/>
      <c r="H9" s="59"/>
      <c r="I9" s="9" t="s">
        <v>64</v>
      </c>
      <c r="J9" s="59"/>
    </row>
    <row r="10" spans="1:10" ht="15.75">
      <c r="A10" s="1"/>
      <c r="B10" s="1"/>
      <c r="C10" s="1"/>
      <c r="D10" s="1"/>
      <c r="E10" s="1"/>
      <c r="F10" s="105" t="s">
        <v>63</v>
      </c>
      <c r="G10" s="59"/>
      <c r="H10" s="59"/>
      <c r="I10" s="9" t="s">
        <v>63</v>
      </c>
      <c r="J10" s="59"/>
    </row>
    <row r="11" spans="1:10" ht="15.75">
      <c r="A11" s="1"/>
      <c r="B11" s="1"/>
      <c r="C11" s="1"/>
      <c r="D11" s="1"/>
      <c r="E11" s="1"/>
      <c r="F11" s="19">
        <v>42035</v>
      </c>
      <c r="G11" s="59"/>
      <c r="H11" s="59"/>
      <c r="I11" s="19">
        <v>41670</v>
      </c>
      <c r="J11" s="59"/>
    </row>
    <row r="12" spans="1:10" ht="15.75">
      <c r="A12" s="13"/>
      <c r="B12" s="13"/>
      <c r="C12" s="13"/>
      <c r="D12" s="13"/>
      <c r="E12" s="13"/>
      <c r="F12" s="57" t="s">
        <v>0</v>
      </c>
      <c r="G12" s="54"/>
      <c r="H12" s="54"/>
      <c r="I12" s="22" t="s">
        <v>0</v>
      </c>
      <c r="J12" s="59"/>
    </row>
    <row r="13" spans="1:10" ht="15.75">
      <c r="A13" s="54"/>
      <c r="B13" s="54"/>
      <c r="C13" s="54"/>
      <c r="D13" s="54"/>
      <c r="E13" s="54"/>
      <c r="F13" s="105"/>
      <c r="G13" s="9"/>
      <c r="H13" s="9"/>
      <c r="I13" s="9"/>
      <c r="J13" s="54"/>
    </row>
    <row r="14" spans="1:10" ht="15.75">
      <c r="A14" s="13" t="s">
        <v>7</v>
      </c>
      <c r="B14" s="13"/>
      <c r="C14" s="54"/>
      <c r="D14" s="54"/>
      <c r="E14" s="54"/>
      <c r="F14" s="58"/>
      <c r="G14" s="54"/>
      <c r="H14" s="54"/>
      <c r="I14" s="54"/>
      <c r="J14" s="54"/>
    </row>
    <row r="15" spans="1:10" ht="15.75">
      <c r="A15" s="54" t="s">
        <v>5</v>
      </c>
      <c r="B15" s="54"/>
      <c r="C15" s="54"/>
      <c r="D15" s="54"/>
      <c r="E15" s="54"/>
      <c r="F15" s="62">
        <f>+ConCPL!G31</f>
        <v>24660</v>
      </c>
      <c r="G15" s="54"/>
      <c r="H15" s="54"/>
      <c r="I15" s="66">
        <v>30634</v>
      </c>
      <c r="J15" s="54"/>
    </row>
    <row r="16" spans="1:10" ht="15.75" customHeight="1">
      <c r="A16" s="54" t="s">
        <v>91</v>
      </c>
      <c r="B16" s="54"/>
      <c r="C16" s="54"/>
      <c r="D16" s="54"/>
      <c r="E16" s="54"/>
      <c r="F16" s="62"/>
      <c r="G16" s="54"/>
      <c r="H16" s="54"/>
      <c r="I16" s="66"/>
      <c r="J16" s="54"/>
    </row>
    <row r="17" spans="1:10" ht="15.75" customHeight="1">
      <c r="A17" s="54"/>
      <c r="B17" s="54"/>
      <c r="C17" s="54" t="s">
        <v>123</v>
      </c>
      <c r="D17" s="54"/>
      <c r="E17" s="54"/>
      <c r="F17" s="62">
        <f>-ConCPL!G29</f>
        <v>74</v>
      </c>
      <c r="G17" s="54"/>
      <c r="H17" s="54"/>
      <c r="I17" s="66">
        <v>68</v>
      </c>
      <c r="J17" s="54"/>
    </row>
    <row r="18" spans="1:10" ht="15.75" customHeight="1">
      <c r="A18" s="54"/>
      <c r="B18" s="54"/>
      <c r="C18" s="54" t="s">
        <v>145</v>
      </c>
      <c r="D18" s="54"/>
      <c r="E18" s="54"/>
      <c r="F18" s="62">
        <f>347-F19</f>
        <v>262</v>
      </c>
      <c r="G18" s="54"/>
      <c r="H18" s="54"/>
      <c r="I18" s="66">
        <v>269</v>
      </c>
      <c r="J18" s="54"/>
    </row>
    <row r="19" spans="1:10" ht="15.75" customHeight="1">
      <c r="A19" s="54"/>
      <c r="B19" s="54"/>
      <c r="C19" s="58" t="s">
        <v>146</v>
      </c>
      <c r="D19" s="54"/>
      <c r="E19" s="54"/>
      <c r="F19" s="62">
        <v>85</v>
      </c>
      <c r="G19" s="54"/>
      <c r="H19" s="54"/>
      <c r="I19" s="66">
        <v>85</v>
      </c>
      <c r="J19" s="54"/>
    </row>
    <row r="20" spans="1:10" ht="15.75" customHeight="1">
      <c r="A20" s="54"/>
      <c r="B20" s="54"/>
      <c r="C20" s="54" t="s">
        <v>47</v>
      </c>
      <c r="D20" s="54"/>
      <c r="E20" s="54"/>
      <c r="F20" s="62">
        <v>0</v>
      </c>
      <c r="G20" s="54"/>
      <c r="H20" s="54"/>
      <c r="I20" s="66">
        <v>-1</v>
      </c>
      <c r="J20" s="54"/>
    </row>
    <row r="21" spans="1:10" ht="15.75" customHeight="1">
      <c r="A21" s="54"/>
      <c r="B21" s="54"/>
      <c r="C21" s="54" t="s">
        <v>49</v>
      </c>
      <c r="D21" s="54"/>
      <c r="E21" s="54"/>
      <c r="F21" s="62">
        <v>-4186</v>
      </c>
      <c r="G21" s="58"/>
      <c r="H21" s="58"/>
      <c r="I21" s="66">
        <v>-4144</v>
      </c>
      <c r="J21" s="54"/>
    </row>
    <row r="22" spans="1:10" ht="15.75" customHeight="1">
      <c r="A22" s="54"/>
      <c r="B22" s="54"/>
      <c r="C22" s="58" t="s">
        <v>147</v>
      </c>
      <c r="D22" s="54"/>
      <c r="E22" s="54"/>
      <c r="F22" s="78">
        <v>-64</v>
      </c>
      <c r="G22" s="58"/>
      <c r="H22" s="58"/>
      <c r="I22" s="77">
        <v>0</v>
      </c>
      <c r="J22" s="54"/>
    </row>
    <row r="23" spans="1:10" ht="15.75">
      <c r="A23" s="54" t="s">
        <v>71</v>
      </c>
      <c r="B23" s="54"/>
      <c r="C23" s="54"/>
      <c r="D23" s="54"/>
      <c r="E23" s="54"/>
      <c r="F23" s="62">
        <f>SUM(F15:F22)</f>
        <v>20831</v>
      </c>
      <c r="G23" s="58"/>
      <c r="H23" s="58"/>
      <c r="I23" s="66">
        <f>SUM(I15:I22)</f>
        <v>26911</v>
      </c>
      <c r="J23" s="54"/>
    </row>
    <row r="24" spans="1:10" ht="15.75">
      <c r="A24" s="54"/>
      <c r="B24" s="54"/>
      <c r="C24" s="54"/>
      <c r="D24" s="54"/>
      <c r="E24" s="54"/>
      <c r="F24" s="62"/>
      <c r="G24" s="58"/>
      <c r="H24" s="58"/>
      <c r="I24" s="66"/>
      <c r="J24" s="54"/>
    </row>
    <row r="25" spans="1:10" ht="14.25" customHeight="1">
      <c r="A25" s="54" t="s">
        <v>86</v>
      </c>
      <c r="B25" s="54"/>
      <c r="C25" s="54"/>
      <c r="D25" s="54"/>
      <c r="E25" s="54"/>
      <c r="F25" s="78"/>
      <c r="G25" s="58"/>
      <c r="H25" s="58"/>
      <c r="I25" s="77"/>
      <c r="J25" s="54"/>
    </row>
    <row r="26" spans="1:10" ht="15.75" customHeight="1">
      <c r="A26" s="54"/>
      <c r="B26" s="54"/>
      <c r="C26" s="54" t="s">
        <v>68</v>
      </c>
      <c r="D26" s="54"/>
      <c r="E26" s="54"/>
      <c r="F26" s="67">
        <f>+ConCBS!H25-ConCBS!E25</f>
        <v>1623</v>
      </c>
      <c r="G26" s="58"/>
      <c r="H26" s="58"/>
      <c r="I26" s="67">
        <v>-3874</v>
      </c>
      <c r="J26" s="54"/>
    </row>
    <row r="27" spans="1:10" ht="15.75" customHeight="1">
      <c r="A27" s="54"/>
      <c r="B27" s="54"/>
      <c r="C27" s="54" t="s">
        <v>69</v>
      </c>
      <c r="D27" s="54"/>
      <c r="E27" s="54"/>
      <c r="F27" s="69">
        <f>+ConCBS!H26-ConCBS!E26</f>
        <v>555</v>
      </c>
      <c r="G27" s="58"/>
      <c r="H27" s="58"/>
      <c r="I27" s="69">
        <v>197</v>
      </c>
      <c r="J27" s="54"/>
    </row>
    <row r="28" spans="1:10" ht="15.75" customHeight="1">
      <c r="A28" s="54"/>
      <c r="B28" s="54"/>
      <c r="C28" s="54" t="s">
        <v>109</v>
      </c>
      <c r="D28" s="54"/>
      <c r="E28" s="54"/>
      <c r="F28" s="69">
        <f>+ConCBS!H27-ConCBS!E27</f>
        <v>-3157</v>
      </c>
      <c r="G28" s="58"/>
      <c r="H28" s="58"/>
      <c r="I28" s="69">
        <v>16381</v>
      </c>
      <c r="J28" s="54"/>
    </row>
    <row r="29" spans="1:10" ht="15.75">
      <c r="A29" s="54"/>
      <c r="B29" s="54"/>
      <c r="C29" s="54" t="s">
        <v>98</v>
      </c>
      <c r="D29" s="54"/>
      <c r="E29" s="54"/>
      <c r="F29" s="71">
        <f>+ConCBS!E49-ConCBS!H49</f>
        <v>-2009</v>
      </c>
      <c r="G29" s="58"/>
      <c r="H29" s="58"/>
      <c r="I29" s="70">
        <v>-5492</v>
      </c>
      <c r="J29" s="54"/>
    </row>
    <row r="30" spans="1:10" ht="15.75">
      <c r="A30" s="54"/>
      <c r="B30" s="54"/>
      <c r="C30" s="54"/>
      <c r="D30" s="54"/>
      <c r="E30" s="54"/>
      <c r="F30" s="62">
        <f>SUM(F26:F29)</f>
        <v>-2988</v>
      </c>
      <c r="G30" s="58"/>
      <c r="H30" s="58"/>
      <c r="I30" s="66">
        <f>SUM(I26:I29)</f>
        <v>7212</v>
      </c>
      <c r="J30" s="54"/>
    </row>
    <row r="31" spans="1:10" ht="15.75">
      <c r="A31" s="54"/>
      <c r="B31" s="54"/>
      <c r="C31" s="54"/>
      <c r="D31" s="54"/>
      <c r="E31" s="54"/>
      <c r="F31" s="78"/>
      <c r="G31" s="58"/>
      <c r="H31" s="58"/>
      <c r="I31" s="77"/>
      <c r="J31" s="54"/>
    </row>
    <row r="32" spans="1:10" ht="15.75">
      <c r="A32" s="54" t="s">
        <v>134</v>
      </c>
      <c r="B32" s="54"/>
      <c r="C32" s="54"/>
      <c r="D32" s="54"/>
      <c r="E32" s="54"/>
      <c r="F32" s="96">
        <f>F23+F30</f>
        <v>17843</v>
      </c>
      <c r="G32" s="58"/>
      <c r="H32" s="58"/>
      <c r="I32" s="72">
        <f>I23+I30</f>
        <v>34123</v>
      </c>
      <c r="J32" s="58"/>
    </row>
    <row r="33" spans="1:10" ht="15.75" customHeight="1">
      <c r="A33" s="54"/>
      <c r="B33" s="54"/>
      <c r="C33" s="54" t="s">
        <v>9</v>
      </c>
      <c r="D33" s="54"/>
      <c r="E33" s="54"/>
      <c r="F33" s="78">
        <f>+ConCBS!H28-ConCBS!E28+ConCBS!E50-ConCBS!H50+ConCBS!E46-ConCBS!H46+ConCPL!G33+ConCBS!H22-ConCBS!E22</f>
        <v>-9455</v>
      </c>
      <c r="G33" s="58"/>
      <c r="H33" s="58"/>
      <c r="I33" s="77">
        <v>-6300</v>
      </c>
      <c r="J33" s="58"/>
    </row>
    <row r="34" spans="1:10" ht="15.75">
      <c r="A34" s="58" t="s">
        <v>133</v>
      </c>
      <c r="B34" s="58"/>
      <c r="C34" s="30"/>
      <c r="D34" s="30"/>
      <c r="E34" s="30"/>
      <c r="F34" s="62">
        <f>F32+F33</f>
        <v>8388</v>
      </c>
      <c r="G34" s="58"/>
      <c r="H34" s="58"/>
      <c r="I34" s="62">
        <f>SUM(I32:I33)</f>
        <v>27823</v>
      </c>
      <c r="J34" s="30"/>
    </row>
    <row r="35" spans="1:10" ht="15.75">
      <c r="A35" s="54"/>
      <c r="B35" s="54"/>
      <c r="C35" s="54"/>
      <c r="D35" s="54"/>
      <c r="E35" s="54"/>
      <c r="F35" s="62"/>
      <c r="G35" s="58"/>
      <c r="H35" s="58"/>
      <c r="I35" s="66"/>
      <c r="J35" s="58"/>
    </row>
    <row r="36" spans="1:10" ht="15.75">
      <c r="A36" s="13" t="s">
        <v>10</v>
      </c>
      <c r="B36" s="13"/>
      <c r="C36" s="13"/>
      <c r="D36" s="54"/>
      <c r="E36" s="54"/>
      <c r="F36" s="78"/>
      <c r="G36" s="58"/>
      <c r="H36" s="58"/>
      <c r="I36" s="77"/>
      <c r="J36" s="54"/>
    </row>
    <row r="37" spans="1:10" ht="15.75" customHeight="1" hidden="1">
      <c r="A37" s="54"/>
      <c r="B37" s="54"/>
      <c r="C37" s="54" t="s">
        <v>104</v>
      </c>
      <c r="D37" s="54"/>
      <c r="E37" s="54"/>
      <c r="F37" s="69">
        <f>+ConCBS!H19-ConCBS!E19</f>
        <v>0</v>
      </c>
      <c r="G37" s="58"/>
      <c r="H37" s="58"/>
      <c r="I37" s="65">
        <v>0</v>
      </c>
      <c r="J37" s="54"/>
    </row>
    <row r="38" spans="1:10" ht="15.75" hidden="1">
      <c r="A38" s="54"/>
      <c r="B38" s="54"/>
      <c r="C38" s="54" t="s">
        <v>105</v>
      </c>
      <c r="D38" s="54"/>
      <c r="E38" s="54"/>
      <c r="F38" s="69">
        <f>+ConCBS!H18-ConCBS!E18-F17</f>
        <v>0</v>
      </c>
      <c r="G38" s="58"/>
      <c r="H38" s="58"/>
      <c r="I38" s="68">
        <v>0</v>
      </c>
      <c r="J38" s="54"/>
    </row>
    <row r="39" spans="1:10" ht="15.75">
      <c r="A39" s="54"/>
      <c r="B39" s="54"/>
      <c r="C39" s="54" t="s">
        <v>106</v>
      </c>
      <c r="D39" s="54"/>
      <c r="E39" s="54"/>
      <c r="F39" s="69">
        <f>+ConCBS!H16-ConCBS!E16-F18-F20-F42</f>
        <v>-3076</v>
      </c>
      <c r="G39" s="58"/>
      <c r="H39" s="58"/>
      <c r="I39" s="68">
        <v>-120</v>
      </c>
      <c r="J39" s="54"/>
    </row>
    <row r="40" spans="1:10" ht="15.75">
      <c r="A40" s="54"/>
      <c r="B40" s="54"/>
      <c r="C40" s="54" t="s">
        <v>42</v>
      </c>
      <c r="D40" s="54"/>
      <c r="E40" s="54"/>
      <c r="F40" s="69">
        <f>+ConCBS!H20-ConCBS!E20</f>
        <v>-59</v>
      </c>
      <c r="G40" s="58"/>
      <c r="H40" s="58"/>
      <c r="I40" s="68">
        <v>-852</v>
      </c>
      <c r="J40" s="54"/>
    </row>
    <row r="41" spans="1:10" ht="15.75">
      <c r="A41" s="54"/>
      <c r="B41" s="54"/>
      <c r="C41" s="58" t="s">
        <v>107</v>
      </c>
      <c r="D41" s="58"/>
      <c r="E41" s="54"/>
      <c r="F41" s="69">
        <v>0</v>
      </c>
      <c r="G41" s="58"/>
      <c r="H41" s="58"/>
      <c r="I41" s="68">
        <v>0</v>
      </c>
      <c r="J41" s="54"/>
    </row>
    <row r="42" spans="1:10" ht="15.75">
      <c r="A42" s="54"/>
      <c r="B42" s="54"/>
      <c r="C42" s="54" t="s">
        <v>48</v>
      </c>
      <c r="D42" s="54"/>
      <c r="E42" s="54"/>
      <c r="F42" s="69">
        <v>0</v>
      </c>
      <c r="G42" s="58"/>
      <c r="H42" s="58"/>
      <c r="I42" s="68">
        <v>1</v>
      </c>
      <c r="J42" s="54"/>
    </row>
    <row r="43" spans="1:10" ht="15.75">
      <c r="A43" s="54"/>
      <c r="B43" s="54"/>
      <c r="C43" s="58" t="s">
        <v>152</v>
      </c>
      <c r="D43" s="58"/>
      <c r="E43" s="58"/>
      <c r="F43" s="69">
        <f>ConCBS!H21-ConCBS!E21</f>
        <v>-19792</v>
      </c>
      <c r="G43" s="58"/>
      <c r="H43" s="58"/>
      <c r="I43" s="69">
        <v>0</v>
      </c>
      <c r="J43" s="54"/>
    </row>
    <row r="44" spans="1:10" ht="15.75">
      <c r="A44" s="54"/>
      <c r="B44" s="54"/>
      <c r="C44" s="58" t="s">
        <v>149</v>
      </c>
      <c r="D44" s="54"/>
      <c r="E44" s="54"/>
      <c r="F44" s="69">
        <f>ConCBS!H29-ConCBS!E29-CCFS!F22</f>
        <v>-14000</v>
      </c>
      <c r="G44" s="58"/>
      <c r="H44" s="58"/>
      <c r="I44" s="68">
        <v>0</v>
      </c>
      <c r="J44" s="54"/>
    </row>
    <row r="45" spans="1:10" ht="15.75">
      <c r="A45" s="54"/>
      <c r="B45" s="54"/>
      <c r="C45" s="54" t="s">
        <v>11</v>
      </c>
      <c r="D45" s="54"/>
      <c r="E45" s="54"/>
      <c r="F45" s="71">
        <f>-F21</f>
        <v>4186</v>
      </c>
      <c r="G45" s="58"/>
      <c r="H45" s="58"/>
      <c r="I45" s="70">
        <v>4144</v>
      </c>
      <c r="J45" s="54"/>
    </row>
    <row r="46" spans="1:10" ht="15.75">
      <c r="A46" s="58" t="s">
        <v>132</v>
      </c>
      <c r="B46" s="58"/>
      <c r="C46" s="30"/>
      <c r="D46" s="30"/>
      <c r="E46" s="30"/>
      <c r="F46" s="62">
        <f>SUM(F37:F45)</f>
        <v>-32741</v>
      </c>
      <c r="G46" s="58"/>
      <c r="H46" s="58"/>
      <c r="I46" s="62">
        <f>SUM(I37:I45)</f>
        <v>3173</v>
      </c>
      <c r="J46" s="30"/>
    </row>
    <row r="47" spans="1:10" ht="15.75">
      <c r="A47" s="54"/>
      <c r="B47" s="54"/>
      <c r="C47" s="54"/>
      <c r="D47" s="54"/>
      <c r="E47" s="54"/>
      <c r="F47" s="62"/>
      <c r="G47" s="58"/>
      <c r="H47" s="58"/>
      <c r="I47" s="66"/>
      <c r="J47" s="54"/>
    </row>
    <row r="48" spans="1:10" ht="15.75">
      <c r="A48" s="13" t="s">
        <v>43</v>
      </c>
      <c r="B48" s="13"/>
      <c r="C48" s="54"/>
      <c r="D48" s="54"/>
      <c r="E48" s="54"/>
      <c r="F48" s="62"/>
      <c r="G48" s="58"/>
      <c r="H48" s="58"/>
      <c r="I48" s="66"/>
      <c r="J48" s="54"/>
    </row>
    <row r="49" spans="1:10" ht="15.75">
      <c r="A49" s="13"/>
      <c r="B49" s="13"/>
      <c r="C49" s="54" t="s">
        <v>45</v>
      </c>
      <c r="D49" s="54"/>
      <c r="E49" s="54"/>
      <c r="F49" s="74">
        <f>CSCE!J21</f>
        <v>-3792</v>
      </c>
      <c r="G49" s="58"/>
      <c r="H49" s="58"/>
      <c r="I49" s="117">
        <v>-3792</v>
      </c>
      <c r="J49" s="54"/>
    </row>
    <row r="50" spans="1:10" ht="15.75" hidden="1">
      <c r="A50" s="54"/>
      <c r="B50" s="54"/>
      <c r="C50" s="54" t="s">
        <v>12</v>
      </c>
      <c r="D50" s="54"/>
      <c r="E50" s="54"/>
      <c r="F50" s="71">
        <f>CSCE!L21</f>
        <v>0</v>
      </c>
      <c r="G50" s="58"/>
      <c r="H50" s="58"/>
      <c r="I50" s="70">
        <v>0</v>
      </c>
      <c r="J50" s="54"/>
    </row>
    <row r="51" spans="1:10" ht="15" customHeight="1">
      <c r="A51" s="58" t="s">
        <v>46</v>
      </c>
      <c r="B51" s="58"/>
      <c r="C51" s="58"/>
      <c r="D51" s="58"/>
      <c r="E51" s="58"/>
      <c r="F51" s="18">
        <f>+F49+F50</f>
        <v>-3792</v>
      </c>
      <c r="G51" s="58"/>
      <c r="H51" s="58"/>
      <c r="I51" s="18">
        <f>SUM(I49:I50)</f>
        <v>-3792</v>
      </c>
      <c r="J51" s="58"/>
    </row>
    <row r="52" spans="1:10" ht="15.75">
      <c r="A52" s="54"/>
      <c r="B52" s="54"/>
      <c r="C52" s="54"/>
      <c r="D52" s="54"/>
      <c r="E52" s="54"/>
      <c r="F52" s="62"/>
      <c r="G52" s="58"/>
      <c r="H52" s="58"/>
      <c r="J52" s="54"/>
    </row>
    <row r="53" spans="1:10" ht="15.75">
      <c r="A53" s="54" t="s">
        <v>135</v>
      </c>
      <c r="B53" s="54"/>
      <c r="C53" s="54"/>
      <c r="D53" s="54"/>
      <c r="E53" s="54"/>
      <c r="F53" s="62">
        <f>+F51+F46+F34</f>
        <v>-28145</v>
      </c>
      <c r="G53" s="58"/>
      <c r="H53" s="58"/>
      <c r="I53" s="66">
        <f>I34+I46+I51</f>
        <v>27204</v>
      </c>
      <c r="J53" s="54"/>
    </row>
    <row r="54" spans="1:10" ht="15.75">
      <c r="A54" s="54" t="s">
        <v>44</v>
      </c>
      <c r="B54" s="54"/>
      <c r="C54" s="54"/>
      <c r="D54" s="54"/>
      <c r="E54" s="54"/>
      <c r="F54" s="62">
        <f>ConCBS!H30+ConCBS!H31</f>
        <v>147691</v>
      </c>
      <c r="G54" s="58"/>
      <c r="H54" s="58"/>
      <c r="I54" s="66">
        <v>120487</v>
      </c>
      <c r="J54" s="54"/>
    </row>
    <row r="55" spans="1:10" ht="15.75">
      <c r="A55" s="58" t="s">
        <v>108</v>
      </c>
      <c r="B55" s="58"/>
      <c r="C55" s="30"/>
      <c r="D55" s="30"/>
      <c r="E55" s="30"/>
      <c r="F55" s="32">
        <f>+F53+F54</f>
        <v>119546</v>
      </c>
      <c r="G55" s="30"/>
      <c r="H55" s="30"/>
      <c r="I55" s="49">
        <f>SUM(I53:I54)</f>
        <v>147691</v>
      </c>
      <c r="J55" s="54"/>
    </row>
    <row r="56" spans="1:10" ht="16.5" thickBot="1">
      <c r="A56" s="13"/>
      <c r="B56" s="13"/>
      <c r="C56" s="54"/>
      <c r="D56" s="54"/>
      <c r="E56" s="54"/>
      <c r="F56" s="58"/>
      <c r="G56" s="58"/>
      <c r="H56" s="58"/>
      <c r="I56" s="118"/>
      <c r="J56" s="54"/>
    </row>
    <row r="57" spans="1:10" ht="15.75">
      <c r="A57" s="82" t="s">
        <v>72</v>
      </c>
      <c r="B57" s="83"/>
      <c r="C57" s="83"/>
      <c r="D57" s="83"/>
      <c r="E57" s="83"/>
      <c r="F57" s="84"/>
      <c r="G57" s="84"/>
      <c r="H57" s="84"/>
      <c r="I57" s="83"/>
      <c r="J57" s="85"/>
    </row>
    <row r="58" spans="1:10" ht="15.75">
      <c r="A58" s="86" t="s">
        <v>75</v>
      </c>
      <c r="B58" s="54"/>
      <c r="C58" s="54"/>
      <c r="D58" s="54"/>
      <c r="E58" s="54"/>
      <c r="F58" s="62">
        <f>ConCBS!E30</f>
        <v>98819</v>
      </c>
      <c r="G58" s="58"/>
      <c r="H58" s="58"/>
      <c r="I58" s="66">
        <f>ConCBS!H30</f>
        <v>132643</v>
      </c>
      <c r="J58" s="87"/>
    </row>
    <row r="59" spans="1:10" ht="15.75">
      <c r="A59" s="86" t="s">
        <v>73</v>
      </c>
      <c r="B59" s="54"/>
      <c r="C59" s="54"/>
      <c r="D59" s="54"/>
      <c r="E59" s="54"/>
      <c r="F59" s="62">
        <f>ConCBS!E31</f>
        <v>20727</v>
      </c>
      <c r="G59" s="58"/>
      <c r="H59" s="58"/>
      <c r="I59" s="66">
        <f>ConCBS!H31</f>
        <v>15048</v>
      </c>
      <c r="J59" s="87"/>
    </row>
    <row r="60" spans="1:10" ht="16.5" thickBot="1">
      <c r="A60" s="86"/>
      <c r="B60" s="54"/>
      <c r="C60" s="54"/>
      <c r="D60" s="54"/>
      <c r="E60" s="54"/>
      <c r="F60" s="26">
        <f>SUM(F58:F59)</f>
        <v>119546</v>
      </c>
      <c r="G60" s="58"/>
      <c r="H60" s="58"/>
      <c r="I60" s="8">
        <f>SUM(I58:I59)</f>
        <v>147691</v>
      </c>
      <c r="J60" s="87"/>
    </row>
    <row r="61" spans="1:10" ht="17.25" thickBot="1" thickTop="1">
      <c r="A61" s="88"/>
      <c r="B61" s="89"/>
      <c r="C61" s="89"/>
      <c r="D61" s="89"/>
      <c r="E61" s="89"/>
      <c r="F61" s="90"/>
      <c r="G61" s="90"/>
      <c r="H61" s="90"/>
      <c r="I61" s="91"/>
      <c r="J61" s="92"/>
    </row>
    <row r="62" spans="1:10" ht="15.75">
      <c r="A62" s="54"/>
      <c r="B62" s="54"/>
      <c r="C62" s="54"/>
      <c r="D62" s="54"/>
      <c r="E62" s="54"/>
      <c r="F62" s="58"/>
      <c r="G62" s="58"/>
      <c r="H62" s="58"/>
      <c r="I62" s="62"/>
      <c r="J62" s="59"/>
    </row>
    <row r="63" spans="1:10" ht="15.75">
      <c r="A63" s="31" t="s">
        <v>90</v>
      </c>
      <c r="B63" s="54"/>
      <c r="C63" s="31"/>
      <c r="D63" s="31"/>
      <c r="E63" s="54"/>
      <c r="F63" s="58"/>
      <c r="G63" s="58"/>
      <c r="H63" s="58"/>
      <c r="I63" s="62"/>
      <c r="J63" s="59"/>
    </row>
    <row r="64" spans="1:10" ht="15.75">
      <c r="A64" s="16" t="s">
        <v>112</v>
      </c>
      <c r="B64" s="54"/>
      <c r="C64" s="31"/>
      <c r="D64" s="31"/>
      <c r="E64" s="54"/>
      <c r="F64" s="58"/>
      <c r="G64" s="58"/>
      <c r="H64" s="58"/>
      <c r="I64" s="62"/>
      <c r="J64" s="59"/>
    </row>
    <row r="65" spans="1:9" ht="15.75">
      <c r="A65" s="38"/>
      <c r="B65" s="38"/>
      <c r="C65" s="38"/>
      <c r="D65" s="38"/>
      <c r="E65" s="38"/>
      <c r="F65" s="40"/>
      <c r="G65" s="40"/>
      <c r="H65" s="40"/>
      <c r="I65" s="41"/>
    </row>
    <row r="66" spans="1:9" ht="15.75">
      <c r="A66" s="38"/>
      <c r="B66" s="38"/>
      <c r="C66" s="38"/>
      <c r="D66" s="38"/>
      <c r="E66" s="38"/>
      <c r="F66" s="40"/>
      <c r="G66" s="40"/>
      <c r="H66" s="40"/>
      <c r="I66" s="41"/>
    </row>
    <row r="67" spans="1:9" ht="15.75">
      <c r="A67" s="38"/>
      <c r="B67" s="38"/>
      <c r="C67" s="38"/>
      <c r="D67" s="38"/>
      <c r="E67" s="38"/>
      <c r="F67" s="40"/>
      <c r="G67" s="40"/>
      <c r="H67" s="40"/>
      <c r="I67" s="41"/>
    </row>
    <row r="68" spans="1:9" ht="15.75">
      <c r="A68" s="38"/>
      <c r="B68" s="38"/>
      <c r="C68" s="38"/>
      <c r="D68" s="38"/>
      <c r="E68" s="38"/>
      <c r="F68" s="40"/>
      <c r="G68" s="40"/>
      <c r="H68" s="40"/>
      <c r="I68" s="41"/>
    </row>
    <row r="69" spans="1:9" ht="15.75">
      <c r="A69" s="38"/>
      <c r="B69" s="38"/>
      <c r="C69" s="38"/>
      <c r="D69" s="38"/>
      <c r="E69" s="38"/>
      <c r="F69" s="40"/>
      <c r="G69" s="40"/>
      <c r="H69" s="40"/>
      <c r="I69" s="41"/>
    </row>
    <row r="70" spans="1:9" ht="15.75">
      <c r="A70" s="38"/>
      <c r="B70" s="38"/>
      <c r="C70" s="38"/>
      <c r="D70" s="38"/>
      <c r="E70" s="38"/>
      <c r="F70" s="40"/>
      <c r="G70" s="40"/>
      <c r="H70" s="40"/>
      <c r="I70" s="41"/>
    </row>
    <row r="71" spans="1:9" ht="15.75">
      <c r="A71" s="38"/>
      <c r="B71" s="38"/>
      <c r="C71" s="38"/>
      <c r="D71" s="38"/>
      <c r="E71" s="38"/>
      <c r="F71" s="40"/>
      <c r="G71" s="40"/>
      <c r="H71" s="40"/>
      <c r="I71" s="41"/>
    </row>
    <row r="72" spans="1:9" ht="15.75">
      <c r="A72" s="38"/>
      <c r="B72" s="38"/>
      <c r="C72" s="38"/>
      <c r="D72" s="38"/>
      <c r="E72" s="38"/>
      <c r="F72" s="40"/>
      <c r="G72" s="40"/>
      <c r="H72" s="40"/>
      <c r="I72" s="41"/>
    </row>
    <row r="73" spans="1:9" ht="15.75">
      <c r="A73" s="38"/>
      <c r="B73" s="38"/>
      <c r="C73" s="38"/>
      <c r="D73" s="38"/>
      <c r="E73" s="38"/>
      <c r="F73" s="40"/>
      <c r="G73" s="40"/>
      <c r="H73" s="40"/>
      <c r="I73" s="41"/>
    </row>
    <row r="74" spans="1:9" ht="15.75">
      <c r="A74" s="38"/>
      <c r="B74" s="38"/>
      <c r="C74" s="38"/>
      <c r="D74" s="38"/>
      <c r="E74" s="38"/>
      <c r="F74" s="40"/>
      <c r="G74" s="38"/>
      <c r="H74" s="38"/>
      <c r="I74" s="38"/>
    </row>
    <row r="75" spans="1:9" ht="15.75">
      <c r="A75" s="38"/>
      <c r="B75" s="38"/>
      <c r="C75" s="38"/>
      <c r="D75" s="38"/>
      <c r="E75" s="38"/>
      <c r="F75" s="40"/>
      <c r="G75" s="38"/>
      <c r="H75" s="38"/>
      <c r="I75" s="38"/>
    </row>
    <row r="76" spans="1:9" ht="15.75">
      <c r="A76" s="38"/>
      <c r="B76" s="38"/>
      <c r="C76" s="38"/>
      <c r="D76" s="38"/>
      <c r="E76" s="38"/>
      <c r="F76" s="40"/>
      <c r="G76" s="38"/>
      <c r="H76" s="38"/>
      <c r="I76" s="38"/>
    </row>
    <row r="77" spans="1:9" ht="15.75">
      <c r="A77" s="38"/>
      <c r="B77" s="38"/>
      <c r="C77" s="38"/>
      <c r="D77" s="38"/>
      <c r="E77" s="38"/>
      <c r="F77" s="40"/>
      <c r="G77" s="38"/>
      <c r="H77" s="38"/>
      <c r="I77" s="38"/>
    </row>
    <row r="78" spans="1:9" ht="15.75">
      <c r="A78" s="38"/>
      <c r="B78" s="38"/>
      <c r="C78" s="38"/>
      <c r="D78" s="38"/>
      <c r="E78" s="38"/>
      <c r="F78" s="40"/>
      <c r="G78" s="38"/>
      <c r="H78" s="38"/>
      <c r="I78" s="38"/>
    </row>
    <row r="79" spans="1:9" ht="15.75">
      <c r="A79" s="38"/>
      <c r="B79" s="38"/>
      <c r="C79" s="38"/>
      <c r="D79" s="38"/>
      <c r="E79" s="38"/>
      <c r="F79" s="40"/>
      <c r="G79" s="38"/>
      <c r="H79" s="38"/>
      <c r="I79" s="38"/>
    </row>
    <row r="80" spans="1:9" ht="15.75">
      <c r="A80" s="38"/>
      <c r="B80" s="38"/>
      <c r="C80" s="38"/>
      <c r="D80" s="38"/>
      <c r="E80" s="38"/>
      <c r="F80" s="40"/>
      <c r="G80" s="38"/>
      <c r="H80" s="38"/>
      <c r="I80" s="38"/>
    </row>
    <row r="81" spans="1:9" ht="15.75">
      <c r="A81" s="38"/>
      <c r="B81" s="38"/>
      <c r="C81" s="38"/>
      <c r="D81" s="38"/>
      <c r="E81" s="38"/>
      <c r="F81" s="40"/>
      <c r="G81" s="38"/>
      <c r="H81" s="38"/>
      <c r="I81" s="38"/>
    </row>
    <row r="82" spans="1:9" ht="15.75">
      <c r="A82" s="38"/>
      <c r="B82" s="38"/>
      <c r="C82" s="38"/>
      <c r="D82" s="38"/>
      <c r="E82" s="38"/>
      <c r="F82" s="40"/>
      <c r="G82" s="38"/>
      <c r="H82" s="38"/>
      <c r="I82" s="38"/>
    </row>
    <row r="83" spans="1:9" ht="15.75">
      <c r="A83" s="38"/>
      <c r="B83" s="38"/>
      <c r="C83" s="38"/>
      <c r="D83" s="38"/>
      <c r="E83" s="38"/>
      <c r="F83" s="40"/>
      <c r="G83" s="38"/>
      <c r="H83" s="38"/>
      <c r="I83" s="38"/>
    </row>
    <row r="84" spans="1:9" ht="15.75">
      <c r="A84" s="38"/>
      <c r="B84" s="38"/>
      <c r="C84" s="38"/>
      <c r="D84" s="38"/>
      <c r="E84" s="38"/>
      <c r="F84" s="40"/>
      <c r="G84" s="38"/>
      <c r="H84" s="38"/>
      <c r="I84" s="38"/>
    </row>
    <row r="85" spans="1:9" ht="15.75">
      <c r="A85" s="38"/>
      <c r="B85" s="38"/>
      <c r="C85" s="38"/>
      <c r="D85" s="38"/>
      <c r="E85" s="38"/>
      <c r="F85" s="40"/>
      <c r="G85" s="38"/>
      <c r="H85" s="38"/>
      <c r="I85" s="38"/>
    </row>
    <row r="86" spans="1:9" ht="15.75">
      <c r="A86" s="38"/>
      <c r="B86" s="38"/>
      <c r="C86" s="38"/>
      <c r="D86" s="38"/>
      <c r="E86" s="38"/>
      <c r="F86" s="40"/>
      <c r="G86" s="38"/>
      <c r="H86" s="38"/>
      <c r="I86" s="38"/>
    </row>
    <row r="87" spans="1:9" ht="15.75">
      <c r="A87" s="38"/>
      <c r="B87" s="38"/>
      <c r="C87" s="38"/>
      <c r="D87" s="38"/>
      <c r="E87" s="38"/>
      <c r="F87" s="40"/>
      <c r="G87" s="38"/>
      <c r="H87" s="38"/>
      <c r="I87" s="38"/>
    </row>
    <row r="88" spans="1:9" ht="15.75">
      <c r="A88" s="38"/>
      <c r="B88" s="38"/>
      <c r="C88" s="38"/>
      <c r="D88" s="38"/>
      <c r="E88" s="38"/>
      <c r="F88" s="40"/>
      <c r="G88" s="38"/>
      <c r="H88" s="38"/>
      <c r="I88" s="38"/>
    </row>
    <row r="89" spans="1:9" ht="15.75">
      <c r="A89" s="38"/>
      <c r="B89" s="38"/>
      <c r="C89" s="38"/>
      <c r="D89" s="38"/>
      <c r="E89" s="38"/>
      <c r="F89" s="40"/>
      <c r="G89" s="38"/>
      <c r="H89" s="38"/>
      <c r="I89" s="38"/>
    </row>
    <row r="90" spans="1:9" ht="15.75">
      <c r="A90" s="38"/>
      <c r="B90" s="38"/>
      <c r="C90" s="38"/>
      <c r="D90" s="38"/>
      <c r="E90" s="38"/>
      <c r="F90" s="40"/>
      <c r="G90" s="38"/>
      <c r="H90" s="38"/>
      <c r="I90" s="38"/>
    </row>
    <row r="91" spans="1:9" ht="15.75">
      <c r="A91" s="38"/>
      <c r="B91" s="38"/>
      <c r="C91" s="38"/>
      <c r="D91" s="38"/>
      <c r="E91" s="38"/>
      <c r="F91" s="40"/>
      <c r="G91" s="38"/>
      <c r="H91" s="38"/>
      <c r="I91" s="38"/>
    </row>
    <row r="92" spans="1:9" ht="15.75">
      <c r="A92" s="38"/>
      <c r="B92" s="38"/>
      <c r="C92" s="38"/>
      <c r="D92" s="38"/>
      <c r="E92" s="38"/>
      <c r="F92" s="40"/>
      <c r="G92" s="38"/>
      <c r="H92" s="38"/>
      <c r="I92" s="38"/>
    </row>
    <row r="93" spans="1:9" ht="15.75">
      <c r="A93" s="38"/>
      <c r="B93" s="38"/>
      <c r="C93" s="38"/>
      <c r="D93" s="38"/>
      <c r="E93" s="38"/>
      <c r="F93" s="40"/>
      <c r="G93" s="38"/>
      <c r="H93" s="38"/>
      <c r="I93" s="38"/>
    </row>
    <row r="94" spans="1:9" ht="15.75">
      <c r="A94" s="38"/>
      <c r="B94" s="38"/>
      <c r="C94" s="38"/>
      <c r="D94" s="38"/>
      <c r="E94" s="38"/>
      <c r="F94" s="40"/>
      <c r="G94" s="38"/>
      <c r="H94" s="38"/>
      <c r="I94" s="38"/>
    </row>
    <row r="95" spans="1:9" ht="15.75">
      <c r="A95" s="38"/>
      <c r="B95" s="38"/>
      <c r="C95" s="38"/>
      <c r="D95" s="38"/>
      <c r="E95" s="38"/>
      <c r="F95" s="40"/>
      <c r="G95" s="38"/>
      <c r="H95" s="38"/>
      <c r="I95" s="38"/>
    </row>
    <row r="96" spans="1:9" ht="15.75">
      <c r="A96" s="38"/>
      <c r="B96" s="38"/>
      <c r="C96" s="38"/>
      <c r="D96" s="38"/>
      <c r="E96" s="38"/>
      <c r="F96" s="40"/>
      <c r="G96" s="38"/>
      <c r="H96" s="38"/>
      <c r="I96" s="38"/>
    </row>
    <row r="97" spans="1:9" ht="15.75">
      <c r="A97" s="38"/>
      <c r="B97" s="38"/>
      <c r="C97" s="38"/>
      <c r="D97" s="38"/>
      <c r="E97" s="38"/>
      <c r="F97" s="40"/>
      <c r="G97" s="38"/>
      <c r="H97" s="38"/>
      <c r="I97" s="38"/>
    </row>
    <row r="98" spans="1:9" ht="15.75">
      <c r="A98" s="38"/>
      <c r="B98" s="38"/>
      <c r="C98" s="38"/>
      <c r="D98" s="38"/>
      <c r="E98" s="38"/>
      <c r="F98" s="40"/>
      <c r="G98" s="38"/>
      <c r="H98" s="38"/>
      <c r="I98" s="38"/>
    </row>
    <row r="99" spans="1:9" ht="15.75">
      <c r="A99" s="38"/>
      <c r="B99" s="38"/>
      <c r="C99" s="38"/>
      <c r="D99" s="38"/>
      <c r="E99" s="38"/>
      <c r="F99" s="40"/>
      <c r="G99" s="38"/>
      <c r="H99" s="38"/>
      <c r="I99" s="38"/>
    </row>
    <row r="100" spans="1:9" ht="15.75">
      <c r="A100" s="38"/>
      <c r="B100" s="38"/>
      <c r="C100" s="38"/>
      <c r="D100" s="38"/>
      <c r="E100" s="38"/>
      <c r="F100" s="40"/>
      <c r="G100" s="38"/>
      <c r="H100" s="38"/>
      <c r="I100" s="38"/>
    </row>
    <row r="101" spans="1:9" ht="15.75">
      <c r="A101" s="38"/>
      <c r="B101" s="38"/>
      <c r="C101" s="38"/>
      <c r="D101" s="38"/>
      <c r="E101" s="38"/>
      <c r="F101" s="40"/>
      <c r="G101" s="38"/>
      <c r="H101" s="38"/>
      <c r="I101" s="38"/>
    </row>
    <row r="102" spans="1:9" ht="15.75">
      <c r="A102" s="38"/>
      <c r="B102" s="38"/>
      <c r="C102" s="38"/>
      <c r="D102" s="38"/>
      <c r="E102" s="38"/>
      <c r="F102" s="40"/>
      <c r="G102" s="38"/>
      <c r="H102" s="38"/>
      <c r="I102" s="38"/>
    </row>
    <row r="103" spans="1:9" ht="15.75">
      <c r="A103" s="38"/>
      <c r="B103" s="38"/>
      <c r="C103" s="38"/>
      <c r="D103" s="38"/>
      <c r="E103" s="38"/>
      <c r="F103" s="40"/>
      <c r="G103" s="38"/>
      <c r="H103" s="38"/>
      <c r="I103" s="38"/>
    </row>
    <row r="104" spans="1:9" ht="15.75">
      <c r="A104" s="38"/>
      <c r="B104" s="38"/>
      <c r="C104" s="38"/>
      <c r="D104" s="38"/>
      <c r="E104" s="38"/>
      <c r="F104" s="40"/>
      <c r="G104" s="38"/>
      <c r="H104" s="38"/>
      <c r="I104" s="38"/>
    </row>
    <row r="105" spans="1:9" ht="15.75">
      <c r="A105" s="38"/>
      <c r="B105" s="38"/>
      <c r="C105" s="38"/>
      <c r="D105" s="38"/>
      <c r="E105" s="38"/>
      <c r="F105" s="40"/>
      <c r="G105" s="38"/>
      <c r="H105" s="38"/>
      <c r="I105" s="38"/>
    </row>
    <row r="106" spans="1:9" ht="15.75">
      <c r="A106" s="38"/>
      <c r="B106" s="38"/>
      <c r="C106" s="38"/>
      <c r="D106" s="38"/>
      <c r="E106" s="38"/>
      <c r="F106" s="40"/>
      <c r="G106" s="38"/>
      <c r="H106" s="38"/>
      <c r="I106" s="38"/>
    </row>
    <row r="107" spans="1:9" ht="15.75">
      <c r="A107" s="38"/>
      <c r="B107" s="38"/>
      <c r="C107" s="38"/>
      <c r="D107" s="38"/>
      <c r="E107" s="38"/>
      <c r="F107" s="40"/>
      <c r="G107" s="38"/>
      <c r="H107" s="38"/>
      <c r="I107" s="38"/>
    </row>
    <row r="108" spans="1:9" ht="15.75">
      <c r="A108" s="38"/>
      <c r="B108" s="38"/>
      <c r="C108" s="38"/>
      <c r="D108" s="38"/>
      <c r="E108" s="38"/>
      <c r="F108" s="40"/>
      <c r="G108" s="38"/>
      <c r="H108" s="38"/>
      <c r="I108" s="38"/>
    </row>
    <row r="109" spans="1:9" ht="15.75">
      <c r="A109" s="38"/>
      <c r="B109" s="38"/>
      <c r="C109" s="38"/>
      <c r="D109" s="38"/>
      <c r="E109" s="38"/>
      <c r="F109" s="40"/>
      <c r="G109" s="38"/>
      <c r="H109" s="38"/>
      <c r="I109" s="38"/>
    </row>
    <row r="110" spans="1:9" ht="15.75">
      <c r="A110" s="38"/>
      <c r="B110" s="38"/>
      <c r="C110" s="38"/>
      <c r="D110" s="38"/>
      <c r="E110" s="38"/>
      <c r="F110" s="40"/>
      <c r="G110" s="38"/>
      <c r="H110" s="38"/>
      <c r="I110" s="38"/>
    </row>
    <row r="111" spans="1:9" ht="15.75">
      <c r="A111" s="38"/>
      <c r="B111" s="38"/>
      <c r="C111" s="38"/>
      <c r="D111" s="38"/>
      <c r="E111" s="38"/>
      <c r="F111" s="40"/>
      <c r="G111" s="38"/>
      <c r="H111" s="38"/>
      <c r="I111" s="38"/>
    </row>
    <row r="112" spans="1:9" ht="15.75">
      <c r="A112" s="38"/>
      <c r="B112" s="38"/>
      <c r="C112" s="38"/>
      <c r="D112" s="38"/>
      <c r="E112" s="38"/>
      <c r="F112" s="40"/>
      <c r="G112" s="38"/>
      <c r="H112" s="38"/>
      <c r="I112" s="38"/>
    </row>
    <row r="113" spans="1:9" ht="15.75">
      <c r="A113" s="38"/>
      <c r="B113" s="38"/>
      <c r="C113" s="38"/>
      <c r="D113" s="38"/>
      <c r="E113" s="38"/>
      <c r="F113" s="40"/>
      <c r="G113" s="38"/>
      <c r="H113" s="38"/>
      <c r="I113" s="38"/>
    </row>
    <row r="114" spans="1:9" ht="15.75">
      <c r="A114" s="38"/>
      <c r="B114" s="38"/>
      <c r="C114" s="38"/>
      <c r="D114" s="38"/>
      <c r="E114" s="38"/>
      <c r="F114" s="40"/>
      <c r="G114" s="38"/>
      <c r="H114" s="38"/>
      <c r="I114" s="38"/>
    </row>
    <row r="115" spans="1:9" ht="15.75">
      <c r="A115" s="38"/>
      <c r="B115" s="38"/>
      <c r="C115" s="38"/>
      <c r="D115" s="38"/>
      <c r="E115" s="38"/>
      <c r="F115" s="40"/>
      <c r="G115" s="38"/>
      <c r="H115" s="38"/>
      <c r="I115" s="38"/>
    </row>
    <row r="116" spans="1:9" ht="15.75">
      <c r="A116" s="38"/>
      <c r="B116" s="38"/>
      <c r="C116" s="38"/>
      <c r="D116" s="38"/>
      <c r="E116" s="38"/>
      <c r="F116" s="40"/>
      <c r="G116" s="38"/>
      <c r="H116" s="38"/>
      <c r="I116" s="38"/>
    </row>
    <row r="117" spans="1:9" ht="15.75">
      <c r="A117" s="38"/>
      <c r="B117" s="38"/>
      <c r="C117" s="38"/>
      <c r="D117" s="38"/>
      <c r="E117" s="38"/>
      <c r="F117" s="40"/>
      <c r="G117" s="38"/>
      <c r="H117" s="38"/>
      <c r="I117" s="38"/>
    </row>
    <row r="118" spans="1:9" ht="15.75">
      <c r="A118" s="38"/>
      <c r="B118" s="38"/>
      <c r="C118" s="38"/>
      <c r="D118" s="38"/>
      <c r="E118" s="38"/>
      <c r="F118" s="40"/>
      <c r="G118" s="38"/>
      <c r="H118" s="38"/>
      <c r="I118" s="38"/>
    </row>
    <row r="119" spans="1:9" ht="15.75">
      <c r="A119" s="38"/>
      <c r="B119" s="38"/>
      <c r="C119" s="38"/>
      <c r="D119" s="38"/>
      <c r="E119" s="38"/>
      <c r="F119" s="40"/>
      <c r="G119" s="38"/>
      <c r="H119" s="38"/>
      <c r="I119" s="38"/>
    </row>
    <row r="120" spans="1:9" ht="15.75">
      <c r="A120" s="38"/>
      <c r="B120" s="38"/>
      <c r="C120" s="38"/>
      <c r="D120" s="38"/>
      <c r="E120" s="38"/>
      <c r="F120" s="40"/>
      <c r="G120" s="38"/>
      <c r="H120" s="38"/>
      <c r="I120" s="38"/>
    </row>
    <row r="121" spans="1:9" ht="15.75">
      <c r="A121" s="38"/>
      <c r="B121" s="38"/>
      <c r="C121" s="38"/>
      <c r="D121" s="38"/>
      <c r="E121" s="38"/>
      <c r="F121" s="40"/>
      <c r="G121" s="38"/>
      <c r="H121" s="38"/>
      <c r="I121" s="38"/>
    </row>
    <row r="122" spans="1:9" ht="15.75">
      <c r="A122" s="38"/>
      <c r="B122" s="38"/>
      <c r="C122" s="38"/>
      <c r="D122" s="38"/>
      <c r="E122" s="38"/>
      <c r="F122" s="40"/>
      <c r="G122" s="38"/>
      <c r="H122" s="38"/>
      <c r="I122" s="38"/>
    </row>
    <row r="123" spans="1:9" ht="15.75">
      <c r="A123" s="38"/>
      <c r="B123" s="38"/>
      <c r="C123" s="38"/>
      <c r="D123" s="38"/>
      <c r="E123" s="38"/>
      <c r="F123" s="40"/>
      <c r="G123" s="38"/>
      <c r="H123" s="38"/>
      <c r="I123" s="38"/>
    </row>
    <row r="124" spans="1:9" ht="15.75">
      <c r="A124" s="38"/>
      <c r="B124" s="38"/>
      <c r="C124" s="38"/>
      <c r="D124" s="38"/>
      <c r="E124" s="38"/>
      <c r="F124" s="40"/>
      <c r="G124" s="38"/>
      <c r="H124" s="38"/>
      <c r="I124" s="38"/>
    </row>
    <row r="125" spans="1:9" ht="15.75">
      <c r="A125" s="38"/>
      <c r="B125" s="38"/>
      <c r="C125" s="38"/>
      <c r="D125" s="38"/>
      <c r="E125" s="38"/>
      <c r="F125" s="40"/>
      <c r="G125" s="38"/>
      <c r="H125" s="38"/>
      <c r="I125" s="38"/>
    </row>
    <row r="126" spans="1:9" ht="15.75">
      <c r="A126" s="38"/>
      <c r="B126" s="38"/>
      <c r="C126" s="38"/>
      <c r="D126" s="38"/>
      <c r="E126" s="38"/>
      <c r="F126" s="40"/>
      <c r="G126" s="38"/>
      <c r="H126" s="38"/>
      <c r="I126" s="38"/>
    </row>
    <row r="127" spans="1:9" ht="15.75">
      <c r="A127" s="38"/>
      <c r="B127" s="38"/>
      <c r="C127" s="38"/>
      <c r="D127" s="38"/>
      <c r="E127" s="38"/>
      <c r="F127" s="40"/>
      <c r="G127" s="38"/>
      <c r="H127" s="38"/>
      <c r="I127" s="38"/>
    </row>
    <row r="128" spans="1:9" ht="15.75">
      <c r="A128" s="38"/>
      <c r="B128" s="38"/>
      <c r="C128" s="38"/>
      <c r="D128" s="38"/>
      <c r="E128" s="38"/>
      <c r="F128" s="40"/>
      <c r="G128" s="38"/>
      <c r="H128" s="38"/>
      <c r="I128" s="38"/>
    </row>
    <row r="129" spans="1:9" ht="15.75">
      <c r="A129" s="38"/>
      <c r="B129" s="38"/>
      <c r="C129" s="38"/>
      <c r="D129" s="38"/>
      <c r="E129" s="38"/>
      <c r="F129" s="40"/>
      <c r="G129" s="38"/>
      <c r="H129" s="38"/>
      <c r="I129" s="38"/>
    </row>
    <row r="130" spans="1:9" ht="15.75">
      <c r="A130" s="38"/>
      <c r="B130" s="38"/>
      <c r="C130" s="38"/>
      <c r="D130" s="38"/>
      <c r="E130" s="38"/>
      <c r="F130" s="40"/>
      <c r="G130" s="38"/>
      <c r="H130" s="38"/>
      <c r="I130" s="38"/>
    </row>
    <row r="131" spans="1:9" ht="15.75">
      <c r="A131" s="38"/>
      <c r="B131" s="38"/>
      <c r="C131" s="38"/>
      <c r="D131" s="38"/>
      <c r="E131" s="38"/>
      <c r="F131" s="40"/>
      <c r="G131" s="38"/>
      <c r="H131" s="38"/>
      <c r="I131" s="38"/>
    </row>
    <row r="132" spans="1:9" ht="15.75">
      <c r="A132" s="38"/>
      <c r="B132" s="38"/>
      <c r="C132" s="38"/>
      <c r="D132" s="38"/>
      <c r="E132" s="38"/>
      <c r="F132" s="40"/>
      <c r="G132" s="38"/>
      <c r="H132" s="38"/>
      <c r="I132" s="38"/>
    </row>
    <row r="133" spans="1:9" ht="15.75">
      <c r="A133" s="38"/>
      <c r="B133" s="38"/>
      <c r="C133" s="38"/>
      <c r="D133" s="38"/>
      <c r="E133" s="38"/>
      <c r="F133" s="40"/>
      <c r="G133" s="38"/>
      <c r="H133" s="38"/>
      <c r="I133" s="38"/>
    </row>
    <row r="134" spans="1:9" ht="15.75">
      <c r="A134" s="38"/>
      <c r="B134" s="38"/>
      <c r="C134" s="38"/>
      <c r="D134" s="38"/>
      <c r="E134" s="38"/>
      <c r="F134" s="40"/>
      <c r="G134" s="38"/>
      <c r="H134" s="38"/>
      <c r="I134" s="38"/>
    </row>
    <row r="135" spans="1:9" ht="15.75">
      <c r="A135" s="38"/>
      <c r="B135" s="38"/>
      <c r="C135" s="38"/>
      <c r="D135" s="38"/>
      <c r="E135" s="38"/>
      <c r="F135" s="40"/>
      <c r="G135" s="38"/>
      <c r="H135" s="38"/>
      <c r="I135" s="38"/>
    </row>
  </sheetData>
  <sheetProtection/>
  <printOptions/>
  <pageMargins left="0.86" right="0.24" top="0.4" bottom="0.2" header="0.4" footer="0.2"/>
  <pageSetup blackAndWhite="1" horizontalDpi="600" verticalDpi="600" orientation="portrait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Yanli</dc:creator>
  <cp:keywords/>
  <dc:description/>
  <cp:lastModifiedBy>beefong</cp:lastModifiedBy>
  <cp:lastPrinted>2015-03-30T04:07:42Z</cp:lastPrinted>
  <dcterms:created xsi:type="dcterms:W3CDTF">2009-12-01T08:53:03Z</dcterms:created>
  <dcterms:modified xsi:type="dcterms:W3CDTF">2015-03-30T07:53:18Z</dcterms:modified>
  <cp:category/>
  <cp:version/>
  <cp:contentType/>
  <cp:contentStatus/>
</cp:coreProperties>
</file>